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m\gelmr\GCOE\01.LEILOES_ACR\NOVA\37_LEN_A5_SET_2022\RESULTADOS\"/>
    </mc:Choice>
  </mc:AlternateContent>
  <xr:revisionPtr revIDLastSave="0" documentId="13_ncr:1_{7120E9E0-DA9C-48D2-8A66-3DD6BA178B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ndedor" sheetId="8" r:id="rId1"/>
    <sheet name="comprador" sheetId="14" r:id="rId2"/>
    <sheet name="contratos" sheetId="13" r:id="rId3"/>
    <sheet name="produtos" sheetId="17" r:id="rId4"/>
    <sheet name="legendas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9" i="13" l="1"/>
  <c r="K61" i="13"/>
  <c r="K56" i="13"/>
  <c r="E77" i="13"/>
  <c r="E69" i="13"/>
  <c r="E61" i="13"/>
  <c r="E56" i="13"/>
  <c r="E48" i="13"/>
  <c r="K43" i="13"/>
  <c r="E43" i="13"/>
  <c r="E35" i="13"/>
  <c r="E30" i="13"/>
  <c r="E25" i="13"/>
  <c r="E20" i="13"/>
  <c r="E15" i="13"/>
  <c r="K35" i="13"/>
  <c r="K30" i="13"/>
  <c r="K25" i="13"/>
  <c r="K20" i="13"/>
  <c r="K15" i="13"/>
  <c r="K10" i="13"/>
  <c r="S11" i="14"/>
  <c r="G62" i="8" l="1"/>
  <c r="G61" i="8"/>
  <c r="G57" i="8"/>
  <c r="G60" i="8"/>
  <c r="G58" i="8"/>
  <c r="G56" i="8"/>
  <c r="G55" i="8"/>
  <c r="G54" i="8"/>
  <c r="G53" i="8"/>
  <c r="G52" i="8"/>
  <c r="W46" i="8"/>
  <c r="V46" i="8"/>
  <c r="S46" i="8"/>
  <c r="Q46" i="8"/>
  <c r="P46" i="8"/>
  <c r="O46" i="8"/>
  <c r="N46" i="8"/>
  <c r="M46" i="8"/>
  <c r="W41" i="8"/>
  <c r="V41" i="8"/>
  <c r="S41" i="8"/>
  <c r="Q41" i="8"/>
  <c r="P41" i="8"/>
  <c r="O41" i="8"/>
  <c r="N41" i="8"/>
  <c r="M41" i="8"/>
  <c r="V35" i="8"/>
  <c r="S35" i="8"/>
  <c r="Q35" i="8"/>
  <c r="P35" i="8"/>
  <c r="O35" i="8"/>
  <c r="N35" i="8"/>
  <c r="M35" i="8"/>
  <c r="V27" i="8"/>
  <c r="S27" i="8"/>
  <c r="Q27" i="8"/>
  <c r="P27" i="8"/>
  <c r="N27" i="8"/>
  <c r="M27" i="8"/>
  <c r="V20" i="8"/>
  <c r="S20" i="8"/>
  <c r="Q20" i="8"/>
  <c r="P20" i="8"/>
  <c r="N20" i="8"/>
  <c r="M20" i="8"/>
  <c r="G63" i="8" l="1"/>
  <c r="D77" i="13" l="1"/>
  <c r="C77" i="13"/>
  <c r="J69" i="13"/>
  <c r="I69" i="13"/>
  <c r="D69" i="13"/>
  <c r="C69" i="13"/>
  <c r="J61" i="13"/>
  <c r="I61" i="13"/>
  <c r="D61" i="13"/>
  <c r="C61" i="13"/>
  <c r="J56" i="13"/>
  <c r="I56" i="13"/>
  <c r="D56" i="13"/>
  <c r="C56" i="13"/>
  <c r="D48" i="13"/>
  <c r="C48" i="13"/>
  <c r="J43" i="13"/>
  <c r="I43" i="13"/>
  <c r="D43" i="13"/>
  <c r="C43" i="13"/>
  <c r="J35" i="13"/>
  <c r="I35" i="13"/>
  <c r="D35" i="13"/>
  <c r="C35" i="13"/>
  <c r="J30" i="13"/>
  <c r="I30" i="13"/>
  <c r="D30" i="13"/>
  <c r="C30" i="13"/>
  <c r="J25" i="13"/>
  <c r="I25" i="13"/>
  <c r="D25" i="13"/>
  <c r="C25" i="13"/>
  <c r="J20" i="13"/>
  <c r="I20" i="13"/>
  <c r="D20" i="13"/>
  <c r="C20" i="13"/>
  <c r="J15" i="13"/>
  <c r="I15" i="13"/>
  <c r="D15" i="13"/>
  <c r="C15" i="13"/>
  <c r="J10" i="13"/>
  <c r="I10" i="13"/>
  <c r="D10" i="13"/>
  <c r="C10" i="13"/>
  <c r="E10" i="13" l="1"/>
</calcChain>
</file>

<file path=xl/sharedStrings.xml><?xml version="1.0" encoding="utf-8"?>
<sst xmlns="http://schemas.openxmlformats.org/spreadsheetml/2006/main" count="728" uniqueCount="277">
  <si>
    <t>37° LEILÃO DE ENERGIA NOVA A-5</t>
  </si>
  <si>
    <t>Empreendimento</t>
  </si>
  <si>
    <t>C.E.G.</t>
  </si>
  <si>
    <t>Fonte</t>
  </si>
  <si>
    <t>Tipo</t>
  </si>
  <si>
    <t>Subestação de distribuição</t>
  </si>
  <si>
    <t>FOXX URE-BA AMBIENTAL S.A.</t>
  </si>
  <si>
    <t>Barueri</t>
  </si>
  <si>
    <t>UTE.RU.SP.031070-0.01</t>
  </si>
  <si>
    <t>RSUN</t>
  </si>
  <si>
    <t>ECO</t>
  </si>
  <si>
    <t>JANDIRA-MONTEBELO_88</t>
  </si>
  <si>
    <t>BION</t>
  </si>
  <si>
    <t>ESO</t>
  </si>
  <si>
    <t>NARDINI AGROINDUSTRIAL LTDA</t>
  </si>
  <si>
    <t>NARDINI AGROINDUSTRIAL</t>
  </si>
  <si>
    <t>UTE.AI.GO.030105-1.01</t>
  </si>
  <si>
    <t>GUATAMBU_138</t>
  </si>
  <si>
    <t>PESQUEIRO ENERGIA S/A</t>
  </si>
  <si>
    <t>Beira Rio</t>
  </si>
  <si>
    <t>PCH.PH.PR.035005-2.01</t>
  </si>
  <si>
    <t>PCH</t>
  </si>
  <si>
    <t>SENGES_138</t>
  </si>
  <si>
    <t>UHE</t>
  </si>
  <si>
    <t>ARROZEIRA MEYER ENERGIA S.A.</t>
  </si>
  <si>
    <t>Arrozeira Meyer</t>
  </si>
  <si>
    <t>PCH.PH.SC.030131-0.01</t>
  </si>
  <si>
    <t>PALMEIRAS - TIMBO - C1_69</t>
  </si>
  <si>
    <t>DUQUE ENERGÉTICA S.A.</t>
  </si>
  <si>
    <t>Lebon Régis</t>
  </si>
  <si>
    <t>PCH.PH.SC.045165-7.01</t>
  </si>
  <si>
    <t>FRAIBURGO_23</t>
  </si>
  <si>
    <t>Fortaleza Energia Ltda</t>
  </si>
  <si>
    <t>FORTALEZA</t>
  </si>
  <si>
    <t>PCH.PH.PR.035274-8.01</t>
  </si>
  <si>
    <t>TIBAGI_34,5</t>
  </si>
  <si>
    <t>BARRA DOS COQUEIROS_230</t>
  </si>
  <si>
    <t>EST Energia S.A.</t>
  </si>
  <si>
    <t>ESTRELA</t>
  </si>
  <si>
    <t>UHE.PH.GO.038340-6.01</t>
  </si>
  <si>
    <t>PARANAIBA_138</t>
  </si>
  <si>
    <t>Atiaia Energia S.A.</t>
  </si>
  <si>
    <t>Taboca</t>
  </si>
  <si>
    <t>PCH.PH.GO.037206-4.01</t>
  </si>
  <si>
    <t>CINETICA IBICARE ENERGIA LTDA</t>
  </si>
  <si>
    <t>IBICARÉ</t>
  </si>
  <si>
    <t>PCH.PH.SC.035782-0.01</t>
  </si>
  <si>
    <t>TANGARA_23</t>
  </si>
  <si>
    <t>ANTONINHA ENERGIA S.A.</t>
  </si>
  <si>
    <t>RAMADA</t>
  </si>
  <si>
    <t>CGH.PH.SC.038156-0.01</t>
  </si>
  <si>
    <t>CGH</t>
  </si>
  <si>
    <t>SAO JOAQUIM_23</t>
  </si>
  <si>
    <t>RONDONOPOLIS_34,5</t>
  </si>
  <si>
    <t>SANTO ANTONIO ENERGÉTICA S.A</t>
  </si>
  <si>
    <t>Colibri</t>
  </si>
  <si>
    <t>PCH.PH.MT.037681-7.01</t>
  </si>
  <si>
    <t>PEGORARO ENERGIA LTDA</t>
  </si>
  <si>
    <t>PEGORARO</t>
  </si>
  <si>
    <t>PCH.PH.MT.034468-0.01</t>
  </si>
  <si>
    <t>ITANORTE_34,5</t>
  </si>
  <si>
    <t>LASA LAGO AZUL SA</t>
  </si>
  <si>
    <t>LASA LAGO AZUL</t>
  </si>
  <si>
    <t>UTE.AI.GO.029173-0.01</t>
  </si>
  <si>
    <t>PAINEIRAS_34,5</t>
  </si>
  <si>
    <t>USINA DE ENERGIA FOTOVOLTAICA JANAUBA 138 LTDA.</t>
  </si>
  <si>
    <t>Professora Heley de Abreu Silva Batista 2</t>
  </si>
  <si>
    <t>UFV.RS.MG.045713-2.01</t>
  </si>
  <si>
    <t>UFV</t>
  </si>
  <si>
    <t>JANAUBA 3_138</t>
  </si>
  <si>
    <t>Professora Heley de Abreu Silva Batista 1</t>
  </si>
  <si>
    <t>UFV.RS.MG.045712-4.01</t>
  </si>
  <si>
    <t>EOL</t>
  </si>
  <si>
    <t>ACU III - JOAO CAMARA III - C1_500</t>
  </si>
  <si>
    <t>Eólica do Agreste Potiguar I S.A</t>
  </si>
  <si>
    <t>AW SÃO JOÃO</t>
  </si>
  <si>
    <t>EOL.CV.RN.032080-3.01</t>
  </si>
  <si>
    <t>Cavernoso III Energia SPE Ltda</t>
  </si>
  <si>
    <t>CAVERNOSO III</t>
  </si>
  <si>
    <t>PCH.PH.PR.037314-1.01</t>
  </si>
  <si>
    <t>LARANJEIRAS DO SUL_34,5</t>
  </si>
  <si>
    <t>CGH Fartura Energética Ltda</t>
  </si>
  <si>
    <t>FARTURA</t>
  </si>
  <si>
    <t>CGH.PH.SC.044805-2.01</t>
  </si>
  <si>
    <t>ITAJAI_138</t>
  </si>
  <si>
    <t>SANTA LUZIA II_500</t>
  </si>
  <si>
    <t>Baraúnas XV Energética S.A.</t>
  </si>
  <si>
    <t>Baraúnas XV</t>
  </si>
  <si>
    <t>EOL.CV.BA.038031-8.01</t>
  </si>
  <si>
    <t>SOBRADINHO_500</t>
  </si>
  <si>
    <t>Baraúnas IV Energética S.A.</t>
  </si>
  <si>
    <t>Baraúnas IV</t>
  </si>
  <si>
    <t>EOL.CV.BA.038032-6.01</t>
  </si>
  <si>
    <t>RIO ALTO UFV STL XXVI SPE LTDA</t>
  </si>
  <si>
    <t>SANTA LUZIA XXVI</t>
  </si>
  <si>
    <t>UFV.RS.PB.055553-3.01</t>
  </si>
  <si>
    <t>RIO ALTO UFV STL XXVII SPE  LTDA</t>
  </si>
  <si>
    <t>SANTA LUZIA XXVII</t>
  </si>
  <si>
    <t>UFV.RS.PB.055554-1.01</t>
  </si>
  <si>
    <t>Total</t>
  </si>
  <si>
    <t>SC</t>
  </si>
  <si>
    <t>AMY</t>
  </si>
  <si>
    <t>ATEN</t>
  </si>
  <si>
    <t>BRO</t>
  </si>
  <si>
    <t>DQE</t>
  </si>
  <si>
    <t>ESTEN</t>
  </si>
  <si>
    <t>IBICARE</t>
  </si>
  <si>
    <t>SAE</t>
  </si>
  <si>
    <t/>
  </si>
  <si>
    <t>BAUIV</t>
  </si>
  <si>
    <t>BAUXV</t>
  </si>
  <si>
    <t>EAP I</t>
  </si>
  <si>
    <t>JANAUBA</t>
  </si>
  <si>
    <t>ICB
(R$/MWh)</t>
  </si>
  <si>
    <t>NARDINI APORÉ</t>
  </si>
  <si>
    <t>URE BARUERI</t>
  </si>
  <si>
    <t>Resumo Vendedor</t>
  </si>
  <si>
    <t>Produto Quantidade - QTDH2027-20</t>
  </si>
  <si>
    <t>UF</t>
  </si>
  <si>
    <t>Rio</t>
  </si>
  <si>
    <t>Submercado</t>
  </si>
  <si>
    <t>Investimento (R$)</t>
  </si>
  <si>
    <t>Montante (R$)</t>
  </si>
  <si>
    <t>dos Cedros</t>
  </si>
  <si>
    <t>S</t>
  </si>
  <si>
    <t>GO</t>
  </si>
  <si>
    <t>Verde</t>
  </si>
  <si>
    <t>SE</t>
  </si>
  <si>
    <t>PR</t>
  </si>
  <si>
    <t>Jaguariaíva</t>
  </si>
  <si>
    <t>CAVERNOSO</t>
  </si>
  <si>
    <t>dos Patos</t>
  </si>
  <si>
    <t>VERDE</t>
  </si>
  <si>
    <t>ENGANO</t>
  </si>
  <si>
    <t>Iapó</t>
  </si>
  <si>
    <t>DO PEIXE</t>
  </si>
  <si>
    <t>MT</t>
  </si>
  <si>
    <t>CÓRREGO DO SALTO</t>
  </si>
  <si>
    <t>ANTONINHA</t>
  </si>
  <si>
    <t>Córrego da Pratinha</t>
  </si>
  <si>
    <t>Produto Quantidade - QTDE2027-15</t>
  </si>
  <si>
    <t>BA</t>
  </si>
  <si>
    <t>Cinética do Vento</t>
  </si>
  <si>
    <t>NE</t>
  </si>
  <si>
    <t>RN</t>
  </si>
  <si>
    <t>Produto Quantidade - QTDS2027-15</t>
  </si>
  <si>
    <t>MG</t>
  </si>
  <si>
    <t>Radiação Solar Global</t>
  </si>
  <si>
    <t>PB</t>
  </si>
  <si>
    <t>Produto Disponibilidade - DISBM2027-20</t>
  </si>
  <si>
    <t>Combustível</t>
  </si>
  <si>
    <t>Bagaço de Cana de Açúcar</t>
  </si>
  <si>
    <t>Produto Disponibilidade - DISRS2027-20</t>
  </si>
  <si>
    <t>SP</t>
  </si>
  <si>
    <t>Resíduo Sólido Urbano</t>
  </si>
  <si>
    <t>Resumo Comprador</t>
  </si>
  <si>
    <t>Comprador</t>
  </si>
  <si>
    <t>Negociado
(%)</t>
  </si>
  <si>
    <t>CELPA</t>
  </si>
  <si>
    <t>CEMIG DISTRIB</t>
  </si>
  <si>
    <t>Total negociado (lotes)</t>
  </si>
  <si>
    <t>Preço de Venda médio (R$/MWh)</t>
  </si>
  <si>
    <t>QTDH2027-20</t>
  </si>
  <si>
    <t>Contratado (MWh)</t>
  </si>
  <si>
    <t>TOTAL:</t>
  </si>
  <si>
    <t>* O montante em MW médios contratado por cada distribuidora tem caráter meramente informativo. Para efeitos de celebração de contratos será considerado o montante em MWh.</t>
  </si>
  <si>
    <t>QTDE2027-15</t>
  </si>
  <si>
    <t>QTDS2027-15</t>
  </si>
  <si>
    <t>DISBM2027-20</t>
  </si>
  <si>
    <t>DISRS2027-20</t>
  </si>
  <si>
    <t>Produtos</t>
  </si>
  <si>
    <t>Descrição</t>
  </si>
  <si>
    <t>Produto</t>
  </si>
  <si>
    <t>Nº de horas</t>
  </si>
  <si>
    <t>01/01/2027</t>
  </si>
  <si>
    <t>31/12/2046</t>
  </si>
  <si>
    <t>BIOMASSA</t>
  </si>
  <si>
    <t>RESÍDUOS</t>
  </si>
  <si>
    <t>DISTM2027-20</t>
  </si>
  <si>
    <t>TÉRMICO</t>
  </si>
  <si>
    <t>31/12/2041</t>
  </si>
  <si>
    <t>EÓLICO</t>
  </si>
  <si>
    <t>HIDRO</t>
  </si>
  <si>
    <t>SOLAR</t>
  </si>
  <si>
    <t>10530238000182</t>
  </si>
  <si>
    <t>04895728000180</t>
  </si>
  <si>
    <t>06981180000116</t>
  </si>
  <si>
    <t>10405377000184</t>
  </si>
  <si>
    <t>41085050000104</t>
  </si>
  <si>
    <t>06015859000150</t>
  </si>
  <si>
    <t>32905845000112</t>
  </si>
  <si>
    <t>04019594000133</t>
  </si>
  <si>
    <t>10187932000149</t>
  </si>
  <si>
    <t>13799554000142</t>
  </si>
  <si>
    <t>30037511000149</t>
  </si>
  <si>
    <t>09167664000114</t>
  </si>
  <si>
    <t>13313381000100</t>
  </si>
  <si>
    <t>31254315000199</t>
  </si>
  <si>
    <t>34986649000145</t>
  </si>
  <si>
    <t>34986689000197</t>
  </si>
  <si>
    <t>33268331000166</t>
  </si>
  <si>
    <t>32609833000140</t>
  </si>
  <si>
    <t>43460135000142</t>
  </si>
  <si>
    <t>43488399000104</t>
  </si>
  <si>
    <t>02678100000105</t>
  </si>
  <si>
    <t>48708267001560</t>
  </si>
  <si>
    <t>14641895000158</t>
  </si>
  <si>
    <t>EQUATORIAL PARA DISTRIBUIDORA DE ENERGIA S.A.</t>
  </si>
  <si>
    <t>CEMIG DISTRIBUICAO S.A</t>
  </si>
  <si>
    <t>Legenda</t>
  </si>
  <si>
    <t>BIO</t>
  </si>
  <si>
    <t>EMPREENDIMENTO A BIOMASSA COM CVU</t>
  </si>
  <si>
    <t>BIOGAS</t>
  </si>
  <si>
    <t>EMPREENDIMENTO A BIOGÁS</t>
  </si>
  <si>
    <t>EMPREENDIMENTO A BIOMASSA COM CVU NULO</t>
  </si>
  <si>
    <t>CAV</t>
  </si>
  <si>
    <t>EMPREENDIMENTO A CARVÃO</t>
  </si>
  <si>
    <t>CENTRAL DE GERAÇÃO HIDRELÉTRICA</t>
  </si>
  <si>
    <t>USINA DE ENERGIA EÓLICA</t>
  </si>
  <si>
    <t>PEQUENA CENTRAL HIDRELÉTRICA</t>
  </si>
  <si>
    <t>RESÍDUOS SÓLIDOS URBANOS COM CVU NULO</t>
  </si>
  <si>
    <t>USINA DE ENERGIA SOLAR</t>
  </si>
  <si>
    <t>EMPREENDIMENTO HIDRELÉTRICO</t>
  </si>
  <si>
    <t>EMPREENDIMENTO COM OUTORGA</t>
  </si>
  <si>
    <t>EMPREENDIMENTO SEM OUTORGA</t>
  </si>
  <si>
    <t>Consórcio/Empresa
Sigla</t>
  </si>
  <si>
    <t>Razão Social</t>
  </si>
  <si>
    <t>CNPJ</t>
  </si>
  <si>
    <t>Percentual
ACR</t>
  </si>
  <si>
    <t>Deságio
%</t>
  </si>
  <si>
    <t>Subestação
de distribuição</t>
  </si>
  <si>
    <t>Investimento
(R$)</t>
  </si>
  <si>
    <t>Potência
Habilitada
(MW)</t>
  </si>
  <si>
    <t>Garantia
Física
(MWm)</t>
  </si>
  <si>
    <t>Lotes
Contratados</t>
  </si>
  <si>
    <t>Energia
Negociada
(MWh)</t>
  </si>
  <si>
    <t>Preço de
Referência
(R$/MWh)</t>
  </si>
  <si>
    <t>Preço de
Lance
(R$/MWh)</t>
  </si>
  <si>
    <t>Montante
Negociado
(R$)</t>
  </si>
  <si>
    <t>Percentual
(%)</t>
  </si>
  <si>
    <t>Potência Final
Instalada C.C.
(MWp)</t>
  </si>
  <si>
    <t>Potência
Injetada
(MW)</t>
  </si>
  <si>
    <t>Receita Fixa
(R$/ano)</t>
  </si>
  <si>
    <t>Professora Heley de
Abreu Silva Batista 1</t>
  </si>
  <si>
    <t>Professora Heley de
Abreu Silva Batista 2</t>
  </si>
  <si>
    <t>Montante 
(R$)</t>
  </si>
  <si>
    <t>Vencedores:</t>
  </si>
  <si>
    <t>Início do Leilão:</t>
  </si>
  <si>
    <t>Término do Leilão:</t>
  </si>
  <si>
    <t>Duração Total:</t>
  </si>
  <si>
    <t>Investimento (R$):</t>
  </si>
  <si>
    <t>Potência Habilitada (MW):</t>
  </si>
  <si>
    <t>Potência Injetada (MW):</t>
  </si>
  <si>
    <t>Potência Final Instalada C.C. (MWp):</t>
  </si>
  <si>
    <t>Garantia Física (MWm):</t>
  </si>
  <si>
    <t>Energia Negociada (MWm):</t>
  </si>
  <si>
    <t>Lotes Contratados:</t>
  </si>
  <si>
    <t>Lote de Energia (MWm):</t>
  </si>
  <si>
    <t>Energia Negociada (MWh):</t>
  </si>
  <si>
    <t>Receita Fixa (R$/ano):</t>
  </si>
  <si>
    <t>Montante Negociado (R$):</t>
  </si>
  <si>
    <t>Preço Médio (R$/MWh):</t>
  </si>
  <si>
    <t>Preço Marginal (R$/MWh):</t>
  </si>
  <si>
    <t>Economia (R$):</t>
  </si>
  <si>
    <t>Deságio (%):</t>
  </si>
  <si>
    <t>Sigla</t>
  </si>
  <si>
    <t>N</t>
  </si>
  <si>
    <t>(MWh)</t>
  </si>
  <si>
    <t>(MWm)</t>
  </si>
  <si>
    <t>Total Negociado (MWm/MWh)</t>
  </si>
  <si>
    <t>Preço Marginal do Leilão (R$): 603,50</t>
  </si>
  <si>
    <t>Empreendimento / Comprador</t>
  </si>
  <si>
    <t>Contratado 
(MW médios)</t>
  </si>
  <si>
    <t>Início de
Suprimento</t>
  </si>
  <si>
    <t>Fim de 
Suprimento</t>
  </si>
  <si>
    <t>Ano de 
Demanda</t>
  </si>
  <si>
    <t>Preço Inicial
(R$/MWh)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</si>
</sst>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#,##0.000"/>
    <numFmt numFmtId="167" formatCode="0.00000000"/>
    <numFmt numFmtId="171" formatCode="#,##0.000"/>
    <numFmt numFmtId="174" formatCode="0.000"/>
    <numFmt numFmtId="184" formatCode="0.0000000%"/>
    <numFmt numFmtId="185" formatCode="0.0000000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375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6"/>
      <color rgb="FF17375D"/>
      <name val="Calibri"/>
      <family val="2"/>
      <scheme val="minor"/>
    </font>
    <font>
      <b/>
      <sz val="14"/>
      <color rgb="FF17375D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7375D"/>
      </patternFill>
    </fill>
  </fills>
  <borders count="12">
    <border>
      <left/>
      <right/>
      <top/>
      <bottom/>
      <diagonal/>
    </border>
    <border>
      <left/>
      <right/>
      <top style="thin">
        <color rgb="FFFF9646"/>
      </top>
      <bottom style="thin">
        <color rgb="FFFF9646"/>
      </bottom>
      <diagonal/>
    </border>
    <border>
      <left/>
      <right/>
      <top style="thin">
        <color rgb="FFFF9646"/>
      </top>
      <bottom/>
      <diagonal/>
    </border>
    <border>
      <left/>
      <right/>
      <top/>
      <bottom style="thin">
        <color rgb="FFFF9646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4" fillId="0" borderId="4" xfId="4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10" fontId="5" fillId="0" borderId="4" xfId="4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1" fontId="4" fillId="0" borderId="4" xfId="0" applyNumberFormat="1" applyFont="1" applyFill="1" applyBorder="1" applyAlignment="1">
      <alignment horizontal="center" vertical="center"/>
    </xf>
    <xf numFmtId="171" fontId="4" fillId="0" borderId="4" xfId="0" applyNumberFormat="1" applyFont="1" applyFill="1" applyBorder="1" applyAlignment="1">
      <alignment horizontal="center" vertical="center"/>
    </xf>
    <xf numFmtId="171" fontId="5" fillId="0" borderId="4" xfId="0" applyNumberFormat="1" applyFont="1" applyFill="1" applyBorder="1" applyAlignment="1">
      <alignment horizontal="center" vertical="center"/>
    </xf>
    <xf numFmtId="171" fontId="5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0" fontId="4" fillId="0" borderId="0" xfId="4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22" fontId="4" fillId="0" borderId="4" xfId="0" applyNumberFormat="1" applyFont="1" applyBorder="1" applyAlignment="1">
      <alignment horizontal="left" vertical="center"/>
    </xf>
    <xf numFmtId="20" fontId="4" fillId="0" borderId="4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left" vertical="center"/>
    </xf>
    <xf numFmtId="4" fontId="4" fillId="0" borderId="7" xfId="0" applyNumberFormat="1" applyFont="1" applyBorder="1" applyAlignment="1">
      <alignment horizontal="left" vertical="center"/>
    </xf>
    <xf numFmtId="171" fontId="4" fillId="0" borderId="4" xfId="0" applyNumberFormat="1" applyFont="1" applyBorder="1" applyAlignment="1">
      <alignment horizontal="left" vertical="center"/>
    </xf>
    <xf numFmtId="171" fontId="4" fillId="0" borderId="7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left" vertical="center"/>
    </xf>
    <xf numFmtId="10" fontId="4" fillId="0" borderId="4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167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71" fontId="4" fillId="0" borderId="6" xfId="0" applyNumberFormat="1" applyFont="1" applyFill="1" applyBorder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4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84" fontId="4" fillId="0" borderId="0" xfId="4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1" fontId="4" fillId="0" borderId="1" xfId="0" applyNumberFormat="1" applyFont="1" applyFill="1" applyBorder="1" applyAlignment="1">
      <alignment vertical="center"/>
    </xf>
    <xf numFmtId="171" fontId="5" fillId="0" borderId="1" xfId="0" applyNumberFormat="1" applyFont="1" applyFill="1" applyBorder="1" applyAlignment="1">
      <alignment vertical="center"/>
    </xf>
    <xf numFmtId="185" fontId="4" fillId="0" borderId="1" xfId="0" applyNumberFormat="1" applyFont="1" applyFill="1" applyBorder="1" applyAlignment="1">
      <alignment vertical="center"/>
    </xf>
    <xf numFmtId="185" fontId="5" fillId="0" borderId="1" xfId="0" applyNumberFormat="1" applyFont="1" applyFill="1" applyBorder="1" applyAlignment="1">
      <alignment vertical="center"/>
    </xf>
    <xf numFmtId="171" fontId="4" fillId="0" borderId="1" xfId="0" applyNumberFormat="1" applyFont="1" applyFill="1" applyBorder="1" applyAlignment="1">
      <alignment horizontal="center" vertical="center"/>
    </xf>
    <xf numFmtId="171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1" fontId="4" fillId="0" borderId="0" xfId="0" applyNumberFormat="1" applyFont="1" applyFill="1" applyBorder="1" applyAlignment="1">
      <alignment vertical="center"/>
    </xf>
    <xf numFmtId="171" fontId="4" fillId="0" borderId="0" xfId="0" applyNumberFormat="1" applyFont="1" applyFill="1" applyBorder="1" applyAlignment="1">
      <alignment horizontal="center" vertical="center"/>
    </xf>
    <xf numFmtId="185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1" fontId="5" fillId="0" borderId="0" xfId="0" applyNumberFormat="1" applyFont="1" applyFill="1" applyBorder="1" applyAlignment="1">
      <alignment vertical="center"/>
    </xf>
    <xf numFmtId="171" fontId="5" fillId="0" borderId="0" xfId="0" applyNumberFormat="1" applyFont="1" applyFill="1" applyBorder="1" applyAlignment="1">
      <alignment horizontal="center" vertical="center"/>
    </xf>
    <xf numFmtId="185" fontId="5" fillId="0" borderId="0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5" xfId="2" xr:uid="{00000000-0005-0000-0000-000002000000}"/>
    <cellStyle name="Normal 3" xfId="3" xr:uid="{00000000-0005-0000-0000-000003000000}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577" name="Picture 1" descr="https://leilao.ccee.org.br/A3/images/1x1_transp.gif">
          <a:extLst>
            <a:ext uri="{FF2B5EF4-FFF2-40B4-BE49-F238E27FC236}">
              <a16:creationId xmlns:a16="http://schemas.microsoft.com/office/drawing/2014/main" id="{00000000-0008-0000-0300-0000E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20975" y="100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578" name="Picture 2" descr="https://leilao.ccee.org.br/A3/images/1x1_transp.gif">
          <a:extLst>
            <a:ext uri="{FF2B5EF4-FFF2-40B4-BE49-F238E27FC236}">
              <a16:creationId xmlns:a16="http://schemas.microsoft.com/office/drawing/2014/main" id="{00000000-0008-0000-0300-0000E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935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1005839</xdr:colOff>
      <xdr:row>5</xdr:row>
      <xdr:rowOff>186976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060E3F-5095-707F-A9C6-5E8EB2B84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39" cy="1139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1005839</xdr:colOff>
      <xdr:row>5</xdr:row>
      <xdr:rowOff>186976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3F7A6C-D57F-4736-9613-EFB35A82A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39" cy="1139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1005839</xdr:colOff>
      <xdr:row>6</xdr:row>
      <xdr:rowOff>9923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C0C411-326B-489B-B144-B27BC6C86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39" cy="1139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1005839</xdr:colOff>
      <xdr:row>5</xdr:row>
      <xdr:rowOff>186976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0B90A2-A838-49D4-A4A8-D53441850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39" cy="1139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1005839</xdr:colOff>
      <xdr:row>5</xdr:row>
      <xdr:rowOff>186976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205705-823A-4BC8-8114-B24B77D4B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39" cy="113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66"/>
  <sheetViews>
    <sheetView showGridLines="0" tabSelected="1" zoomScaleNormal="100" workbookViewId="0"/>
  </sheetViews>
  <sheetFormatPr defaultColWidth="9.109375" defaultRowHeight="15" customHeight="1" x14ac:dyDescent="0.3"/>
  <cols>
    <col min="1" max="1" width="16.21875" style="6" bestFit="1" customWidth="1"/>
    <col min="2" max="2" width="44.77734375" style="6" bestFit="1" customWidth="1"/>
    <col min="3" max="3" width="15.109375" style="6" bestFit="1" customWidth="1"/>
    <col min="4" max="4" width="9.21875" style="6" bestFit="1" customWidth="1"/>
    <col min="5" max="5" width="22" style="6" bestFit="1" customWidth="1"/>
    <col min="6" max="6" width="20.5546875" style="6" bestFit="1" customWidth="1"/>
    <col min="7" max="7" width="3.88671875" style="6" bestFit="1" customWidth="1"/>
    <col min="8" max="8" width="5.44140625" style="6" bestFit="1" customWidth="1"/>
    <col min="9" max="9" width="21.33203125" style="6" bestFit="1" customWidth="1"/>
    <col min="10" max="10" width="4.33203125" style="6" bestFit="1" customWidth="1"/>
    <col min="11" max="11" width="10.6640625" style="6" bestFit="1" customWidth="1"/>
    <col min="12" max="12" width="28.6640625" style="6" bestFit="1" customWidth="1"/>
    <col min="13" max="13" width="15.21875" style="6" bestFit="1" customWidth="1"/>
    <col min="14" max="14" width="8.88671875" style="6" bestFit="1" customWidth="1"/>
    <col min="15" max="15" width="11.77734375" style="6" bestFit="1" customWidth="1"/>
    <col min="16" max="16" width="7.6640625" style="6" bestFit="1" customWidth="1"/>
    <col min="17" max="17" width="10.5546875" style="6" bestFit="1" customWidth="1"/>
    <col min="18" max="18" width="9.21875" style="6" bestFit="1" customWidth="1"/>
    <col min="19" max="19" width="13.6640625" style="6" bestFit="1" customWidth="1"/>
    <col min="20" max="21" width="9.21875" style="6" bestFit="1" customWidth="1"/>
    <col min="22" max="22" width="15.21875" style="6" bestFit="1" customWidth="1"/>
    <col min="23" max="23" width="13.6640625" style="6" bestFit="1" customWidth="1"/>
    <col min="24" max="24" width="7" style="6" bestFit="1" customWidth="1"/>
    <col min="25" max="25" width="15.21875" style="6" bestFit="1" customWidth="1"/>
    <col min="26" max="26" width="15.44140625" style="6" bestFit="1" customWidth="1"/>
    <col min="27" max="27" width="15.21875" style="6" bestFit="1" customWidth="1"/>
    <col min="28" max="16384" width="9.109375" style="6"/>
  </cols>
  <sheetData>
    <row r="2" spans="1:27" s="12" customFormat="1" ht="15" customHeight="1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4" spans="1:27" s="12" customFormat="1" ht="15" customHeight="1" x14ac:dyDescent="0.3">
      <c r="A4" s="9" t="s">
        <v>116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6" spans="1:27" s="13" customFormat="1" ht="15" customHeight="1" x14ac:dyDescent="0.3">
      <c r="A6" s="33" t="s">
        <v>117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4"/>
    </row>
    <row r="7" spans="1:27" s="11" customFormat="1" ht="45" customHeight="1" x14ac:dyDescent="0.3">
      <c r="A7" s="10" t="s">
        <v>225</v>
      </c>
      <c r="B7" s="10" t="s">
        <v>226</v>
      </c>
      <c r="C7" s="10" t="s">
        <v>227</v>
      </c>
      <c r="D7" s="10" t="s">
        <v>239</v>
      </c>
      <c r="E7" s="10" t="s">
        <v>1</v>
      </c>
      <c r="F7" s="10" t="s">
        <v>2</v>
      </c>
      <c r="G7" s="10" t="s">
        <v>118</v>
      </c>
      <c r="H7" s="10" t="s">
        <v>3</v>
      </c>
      <c r="I7" s="10" t="s">
        <v>119</v>
      </c>
      <c r="J7" s="10" t="s">
        <v>4</v>
      </c>
      <c r="K7" s="10" t="s">
        <v>120</v>
      </c>
      <c r="L7" s="10" t="s">
        <v>230</v>
      </c>
      <c r="M7" s="10" t="s">
        <v>231</v>
      </c>
      <c r="N7" s="15" t="s">
        <v>232</v>
      </c>
      <c r="O7" s="15"/>
      <c r="P7" s="10" t="s">
        <v>233</v>
      </c>
      <c r="Q7" s="10" t="s">
        <v>234</v>
      </c>
      <c r="R7" s="10" t="s">
        <v>228</v>
      </c>
      <c r="S7" s="10" t="s">
        <v>235</v>
      </c>
      <c r="T7" s="10" t="s">
        <v>236</v>
      </c>
      <c r="U7" s="10" t="s">
        <v>237</v>
      </c>
      <c r="V7" s="10" t="s">
        <v>238</v>
      </c>
      <c r="W7" s="10" t="s">
        <v>229</v>
      </c>
      <c r="X7" s="16"/>
    </row>
    <row r="8" spans="1:27" ht="15" customHeight="1" x14ac:dyDescent="0.3">
      <c r="A8" s="19" t="s">
        <v>101</v>
      </c>
      <c r="B8" s="19" t="s">
        <v>24</v>
      </c>
      <c r="C8" s="19" t="s">
        <v>188</v>
      </c>
      <c r="D8" s="41">
        <v>100</v>
      </c>
      <c r="E8" s="19" t="s">
        <v>25</v>
      </c>
      <c r="F8" s="19" t="s">
        <v>26</v>
      </c>
      <c r="G8" s="19" t="s">
        <v>100</v>
      </c>
      <c r="H8" s="19" t="s">
        <v>21</v>
      </c>
      <c r="I8" s="19" t="s">
        <v>123</v>
      </c>
      <c r="J8" s="19" t="s">
        <v>10</v>
      </c>
      <c r="K8" s="19" t="s">
        <v>124</v>
      </c>
      <c r="L8" s="19" t="s">
        <v>27</v>
      </c>
      <c r="M8" s="20">
        <v>131319010</v>
      </c>
      <c r="N8" s="34">
        <v>24</v>
      </c>
      <c r="O8" s="34"/>
      <c r="P8" s="35">
        <v>11.83</v>
      </c>
      <c r="Q8" s="38">
        <v>35</v>
      </c>
      <c r="R8" s="30">
        <v>0.29585798816568049</v>
      </c>
      <c r="S8" s="20">
        <v>613620</v>
      </c>
      <c r="T8" s="20">
        <v>352</v>
      </c>
      <c r="U8" s="20">
        <v>279.54000000000002</v>
      </c>
      <c r="V8" s="20">
        <v>171531334.80000001</v>
      </c>
      <c r="W8" s="30">
        <v>0.20585227272727266</v>
      </c>
      <c r="X8" s="40"/>
      <c r="Z8" s="7"/>
      <c r="AA8" s="7"/>
    </row>
    <row r="9" spans="1:27" ht="15" customHeight="1" x14ac:dyDescent="0.3">
      <c r="A9" s="19" t="s">
        <v>102</v>
      </c>
      <c r="B9" s="19" t="s">
        <v>41</v>
      </c>
      <c r="C9" s="19" t="s">
        <v>189</v>
      </c>
      <c r="D9" s="41">
        <v>100</v>
      </c>
      <c r="E9" s="19" t="s">
        <v>42</v>
      </c>
      <c r="F9" s="19" t="s">
        <v>43</v>
      </c>
      <c r="G9" s="19" t="s">
        <v>125</v>
      </c>
      <c r="H9" s="19" t="s">
        <v>21</v>
      </c>
      <c r="I9" s="19" t="s">
        <v>126</v>
      </c>
      <c r="J9" s="19" t="s">
        <v>13</v>
      </c>
      <c r="K9" s="19" t="s">
        <v>127</v>
      </c>
      <c r="L9" s="19" t="s">
        <v>36</v>
      </c>
      <c r="M9" s="20">
        <v>307068090</v>
      </c>
      <c r="N9" s="34">
        <v>29.788</v>
      </c>
      <c r="O9" s="34"/>
      <c r="P9" s="35">
        <v>19.37</v>
      </c>
      <c r="Q9" s="38">
        <v>187</v>
      </c>
      <c r="R9" s="30">
        <v>0.96541042849767678</v>
      </c>
      <c r="S9" s="20">
        <v>3278484</v>
      </c>
      <c r="T9" s="20">
        <v>352</v>
      </c>
      <c r="U9" s="20">
        <v>279.45</v>
      </c>
      <c r="V9" s="20">
        <v>916172353.79999995</v>
      </c>
      <c r="W9" s="30">
        <v>0.20610795454545458</v>
      </c>
      <c r="X9" s="40"/>
      <c r="Z9" s="7"/>
      <c r="AA9" s="7"/>
    </row>
    <row r="10" spans="1:27" ht="15" customHeight="1" x14ac:dyDescent="0.3">
      <c r="A10" s="19" t="s">
        <v>103</v>
      </c>
      <c r="B10" s="19" t="s">
        <v>18</v>
      </c>
      <c r="C10" s="19" t="s">
        <v>191</v>
      </c>
      <c r="D10" s="41">
        <v>100</v>
      </c>
      <c r="E10" s="19" t="s">
        <v>19</v>
      </c>
      <c r="F10" s="19" t="s">
        <v>20</v>
      </c>
      <c r="G10" s="19" t="s">
        <v>128</v>
      </c>
      <c r="H10" s="19" t="s">
        <v>21</v>
      </c>
      <c r="I10" s="19" t="s">
        <v>129</v>
      </c>
      <c r="J10" s="19" t="s">
        <v>10</v>
      </c>
      <c r="K10" s="19" t="s">
        <v>124</v>
      </c>
      <c r="L10" s="19" t="s">
        <v>22</v>
      </c>
      <c r="M10" s="20">
        <v>114830240</v>
      </c>
      <c r="N10" s="34">
        <v>18.149999999999999</v>
      </c>
      <c r="O10" s="34"/>
      <c r="P10" s="35">
        <v>11.01</v>
      </c>
      <c r="Q10" s="38">
        <v>110</v>
      </c>
      <c r="R10" s="30">
        <v>0.99909173478655766</v>
      </c>
      <c r="S10" s="20">
        <v>1928520</v>
      </c>
      <c r="T10" s="20">
        <v>352</v>
      </c>
      <c r="U10" s="20">
        <v>278.89</v>
      </c>
      <c r="V10" s="20">
        <v>537844942.79999995</v>
      </c>
      <c r="W10" s="30">
        <v>0.2076988636363637</v>
      </c>
      <c r="X10" s="40"/>
      <c r="Z10" s="7"/>
      <c r="AA10" s="7"/>
    </row>
    <row r="11" spans="1:27" ht="15" customHeight="1" x14ac:dyDescent="0.3">
      <c r="A11" s="19" t="s">
        <v>78</v>
      </c>
      <c r="B11" s="19" t="s">
        <v>77</v>
      </c>
      <c r="C11" s="19" t="s">
        <v>194</v>
      </c>
      <c r="D11" s="41">
        <v>100</v>
      </c>
      <c r="E11" s="19" t="s">
        <v>78</v>
      </c>
      <c r="F11" s="19" t="s">
        <v>79</v>
      </c>
      <c r="G11" s="19" t="s">
        <v>128</v>
      </c>
      <c r="H11" s="19" t="s">
        <v>21</v>
      </c>
      <c r="I11" s="19" t="s">
        <v>130</v>
      </c>
      <c r="J11" s="19" t="s">
        <v>10</v>
      </c>
      <c r="K11" s="19" t="s">
        <v>124</v>
      </c>
      <c r="L11" s="19" t="s">
        <v>80</v>
      </c>
      <c r="M11" s="20">
        <v>27181810</v>
      </c>
      <c r="N11" s="34">
        <v>6.48</v>
      </c>
      <c r="O11" s="34"/>
      <c r="P11" s="35">
        <v>3.54</v>
      </c>
      <c r="Q11" s="38">
        <v>17</v>
      </c>
      <c r="R11" s="30">
        <v>0.48022598870056504</v>
      </c>
      <c r="S11" s="20">
        <v>298044</v>
      </c>
      <c r="T11" s="20">
        <v>279.26</v>
      </c>
      <c r="U11" s="20">
        <v>276.69</v>
      </c>
      <c r="V11" s="20">
        <v>82465794.359999999</v>
      </c>
      <c r="W11" s="30">
        <v>9.2028933610255464E-3</v>
      </c>
      <c r="X11" s="40"/>
      <c r="Z11" s="7"/>
      <c r="AA11" s="7"/>
    </row>
    <row r="12" spans="1:27" ht="15" customHeight="1" x14ac:dyDescent="0.3">
      <c r="A12" s="19" t="s">
        <v>104</v>
      </c>
      <c r="B12" s="19" t="s">
        <v>28</v>
      </c>
      <c r="C12" s="19" t="s">
        <v>196</v>
      </c>
      <c r="D12" s="41">
        <v>100</v>
      </c>
      <c r="E12" s="19" t="s">
        <v>29</v>
      </c>
      <c r="F12" s="19" t="s">
        <v>30</v>
      </c>
      <c r="G12" s="19" t="s">
        <v>100</v>
      </c>
      <c r="H12" s="19" t="s">
        <v>21</v>
      </c>
      <c r="I12" s="19" t="s">
        <v>131</v>
      </c>
      <c r="J12" s="19" t="s">
        <v>13</v>
      </c>
      <c r="K12" s="19" t="s">
        <v>124</v>
      </c>
      <c r="L12" s="19" t="s">
        <v>31</v>
      </c>
      <c r="M12" s="20">
        <v>32422720</v>
      </c>
      <c r="N12" s="34">
        <v>6</v>
      </c>
      <c r="O12" s="34"/>
      <c r="P12" s="35">
        <v>3.03</v>
      </c>
      <c r="Q12" s="38">
        <v>30</v>
      </c>
      <c r="R12" s="30">
        <v>0.9900990099009902</v>
      </c>
      <c r="S12" s="20">
        <v>525960</v>
      </c>
      <c r="T12" s="20">
        <v>352</v>
      </c>
      <c r="U12" s="20">
        <v>277.42</v>
      </c>
      <c r="V12" s="20">
        <v>145911823.19999999</v>
      </c>
      <c r="W12" s="30">
        <v>0.21187500000000006</v>
      </c>
      <c r="X12" s="40"/>
      <c r="Z12" s="7"/>
      <c r="AA12" s="7"/>
    </row>
    <row r="13" spans="1:27" ht="15" customHeight="1" x14ac:dyDescent="0.3">
      <c r="A13" s="19" t="s">
        <v>105</v>
      </c>
      <c r="B13" s="19" t="s">
        <v>37</v>
      </c>
      <c r="C13" s="19" t="s">
        <v>197</v>
      </c>
      <c r="D13" s="41">
        <v>100</v>
      </c>
      <c r="E13" s="19" t="s">
        <v>38</v>
      </c>
      <c r="F13" s="19" t="s">
        <v>39</v>
      </c>
      <c r="G13" s="19" t="s">
        <v>125</v>
      </c>
      <c r="H13" s="19" t="s">
        <v>23</v>
      </c>
      <c r="I13" s="19" t="s">
        <v>132</v>
      </c>
      <c r="J13" s="19" t="s">
        <v>13</v>
      </c>
      <c r="K13" s="19" t="s">
        <v>127</v>
      </c>
      <c r="L13" s="19" t="s">
        <v>40</v>
      </c>
      <c r="M13" s="20">
        <v>318550330</v>
      </c>
      <c r="N13" s="34">
        <v>48.4</v>
      </c>
      <c r="O13" s="34"/>
      <c r="P13" s="35">
        <v>27.7</v>
      </c>
      <c r="Q13" s="38">
        <v>268</v>
      </c>
      <c r="R13" s="30">
        <v>0.96750902527075822</v>
      </c>
      <c r="S13" s="20">
        <v>4698576</v>
      </c>
      <c r="T13" s="20">
        <v>352</v>
      </c>
      <c r="U13" s="20">
        <v>277.44</v>
      </c>
      <c r="V13" s="20">
        <v>1303572925.4400001</v>
      </c>
      <c r="W13" s="30">
        <v>0.21181818181818179</v>
      </c>
      <c r="X13" s="40"/>
      <c r="Z13" s="7"/>
      <c r="AA13" s="7"/>
    </row>
    <row r="14" spans="1:27" ht="15" customHeight="1" x14ac:dyDescent="0.3">
      <c r="A14" s="19" t="s">
        <v>82</v>
      </c>
      <c r="B14" s="19" t="s">
        <v>81</v>
      </c>
      <c r="C14" s="19" t="s">
        <v>187</v>
      </c>
      <c r="D14" s="41">
        <v>100</v>
      </c>
      <c r="E14" s="19" t="s">
        <v>82</v>
      </c>
      <c r="F14" s="19" t="s">
        <v>83</v>
      </c>
      <c r="G14" s="19" t="s">
        <v>100</v>
      </c>
      <c r="H14" s="19" t="s">
        <v>51</v>
      </c>
      <c r="I14" s="19" t="s">
        <v>133</v>
      </c>
      <c r="J14" s="19" t="s">
        <v>13</v>
      </c>
      <c r="K14" s="19" t="s">
        <v>124</v>
      </c>
      <c r="L14" s="19" t="s">
        <v>84</v>
      </c>
      <c r="M14" s="20">
        <v>27842000</v>
      </c>
      <c r="N14" s="34">
        <v>4.9480000000000004</v>
      </c>
      <c r="O14" s="34"/>
      <c r="P14" s="35">
        <v>2.71</v>
      </c>
      <c r="Q14" s="38">
        <v>12</v>
      </c>
      <c r="R14" s="30">
        <v>0.4428044280442805</v>
      </c>
      <c r="S14" s="20">
        <v>210384</v>
      </c>
      <c r="T14" s="20">
        <v>279.26</v>
      </c>
      <c r="U14" s="20">
        <v>279.26</v>
      </c>
      <c r="V14" s="20">
        <v>58751835.840000004</v>
      </c>
      <c r="W14" s="30">
        <v>0</v>
      </c>
      <c r="X14" s="40"/>
      <c r="Z14" s="7"/>
      <c r="AA14" s="7"/>
    </row>
    <row r="15" spans="1:27" ht="15" customHeight="1" x14ac:dyDescent="0.3">
      <c r="A15" s="19" t="s">
        <v>33</v>
      </c>
      <c r="B15" s="19" t="s">
        <v>32</v>
      </c>
      <c r="C15" s="19" t="s">
        <v>195</v>
      </c>
      <c r="D15" s="41">
        <v>100</v>
      </c>
      <c r="E15" s="19" t="s">
        <v>33</v>
      </c>
      <c r="F15" s="19" t="s">
        <v>34</v>
      </c>
      <c r="G15" s="19" t="s">
        <v>128</v>
      </c>
      <c r="H15" s="19" t="s">
        <v>21</v>
      </c>
      <c r="I15" s="19" t="s">
        <v>134</v>
      </c>
      <c r="J15" s="19" t="s">
        <v>10</v>
      </c>
      <c r="K15" s="19" t="s">
        <v>124</v>
      </c>
      <c r="L15" s="19" t="s">
        <v>35</v>
      </c>
      <c r="M15" s="20">
        <v>91713180</v>
      </c>
      <c r="N15" s="34">
        <v>12.833</v>
      </c>
      <c r="O15" s="34"/>
      <c r="P15" s="35">
        <v>7.43</v>
      </c>
      <c r="Q15" s="38">
        <v>70</v>
      </c>
      <c r="R15" s="30">
        <v>0.94212651413189774</v>
      </c>
      <c r="S15" s="20">
        <v>1227240</v>
      </c>
      <c r="T15" s="20">
        <v>352</v>
      </c>
      <c r="U15" s="20">
        <v>275.39999999999998</v>
      </c>
      <c r="V15" s="20">
        <v>337981896</v>
      </c>
      <c r="W15" s="30">
        <v>0.21761363636363637</v>
      </c>
      <c r="X15" s="40"/>
      <c r="Z15" s="7"/>
      <c r="AA15" s="7"/>
    </row>
    <row r="16" spans="1:27" ht="15" customHeight="1" x14ac:dyDescent="0.3">
      <c r="A16" s="19" t="s">
        <v>106</v>
      </c>
      <c r="B16" s="19" t="s">
        <v>44</v>
      </c>
      <c r="C16" s="19" t="s">
        <v>193</v>
      </c>
      <c r="D16" s="41">
        <v>100</v>
      </c>
      <c r="E16" s="19" t="s">
        <v>45</v>
      </c>
      <c r="F16" s="19" t="s">
        <v>46</v>
      </c>
      <c r="G16" s="19" t="s">
        <v>100</v>
      </c>
      <c r="H16" s="19" t="s">
        <v>21</v>
      </c>
      <c r="I16" s="19" t="s">
        <v>135</v>
      </c>
      <c r="J16" s="19" t="s">
        <v>10</v>
      </c>
      <c r="K16" s="19" t="s">
        <v>124</v>
      </c>
      <c r="L16" s="19" t="s">
        <v>47</v>
      </c>
      <c r="M16" s="20">
        <v>37514030</v>
      </c>
      <c r="N16" s="34">
        <v>5.9960000000000004</v>
      </c>
      <c r="O16" s="34"/>
      <c r="P16" s="35">
        <v>3.4</v>
      </c>
      <c r="Q16" s="38">
        <v>34</v>
      </c>
      <c r="R16" s="30">
        <v>1.0000000000000002</v>
      </c>
      <c r="S16" s="20">
        <v>596088</v>
      </c>
      <c r="T16" s="20">
        <v>352</v>
      </c>
      <c r="U16" s="20">
        <v>279.5</v>
      </c>
      <c r="V16" s="20">
        <v>166606596</v>
      </c>
      <c r="W16" s="30">
        <v>0.20596590909090909</v>
      </c>
      <c r="X16" s="40"/>
      <c r="Z16" s="7"/>
      <c r="AA16" s="7"/>
    </row>
    <row r="17" spans="1:27" ht="15" customHeight="1" x14ac:dyDescent="0.3">
      <c r="A17" s="19" t="s">
        <v>58</v>
      </c>
      <c r="B17" s="19" t="s">
        <v>57</v>
      </c>
      <c r="C17" s="19" t="s">
        <v>192</v>
      </c>
      <c r="D17" s="41">
        <v>100</v>
      </c>
      <c r="E17" s="19" t="s">
        <v>58</v>
      </c>
      <c r="F17" s="19" t="s">
        <v>59</v>
      </c>
      <c r="G17" s="19" t="s">
        <v>136</v>
      </c>
      <c r="H17" s="19" t="s">
        <v>21</v>
      </c>
      <c r="I17" s="19" t="s">
        <v>137</v>
      </c>
      <c r="J17" s="19" t="s">
        <v>13</v>
      </c>
      <c r="K17" s="19" t="s">
        <v>127</v>
      </c>
      <c r="L17" s="19" t="s">
        <v>60</v>
      </c>
      <c r="M17" s="20">
        <v>40362280</v>
      </c>
      <c r="N17" s="34">
        <v>5.2</v>
      </c>
      <c r="O17" s="34"/>
      <c r="P17" s="35">
        <v>2.52</v>
      </c>
      <c r="Q17" s="38">
        <v>22</v>
      </c>
      <c r="R17" s="30">
        <v>0.87301587301587313</v>
      </c>
      <c r="S17" s="20">
        <v>385704</v>
      </c>
      <c r="T17" s="20">
        <v>352</v>
      </c>
      <c r="U17" s="20">
        <v>277.44</v>
      </c>
      <c r="V17" s="20">
        <v>107009717.76000001</v>
      </c>
      <c r="W17" s="30">
        <v>0.21181818181818177</v>
      </c>
      <c r="X17" s="40"/>
      <c r="Z17" s="7"/>
      <c r="AA17" s="7"/>
    </row>
    <row r="18" spans="1:27" ht="15" customHeight="1" x14ac:dyDescent="0.3">
      <c r="A18" s="19" t="s">
        <v>49</v>
      </c>
      <c r="B18" s="19" t="s">
        <v>48</v>
      </c>
      <c r="C18" s="19" t="s">
        <v>184</v>
      </c>
      <c r="D18" s="41">
        <v>100</v>
      </c>
      <c r="E18" s="19" t="s">
        <v>49</v>
      </c>
      <c r="F18" s="19" t="s">
        <v>50</v>
      </c>
      <c r="G18" s="19" t="s">
        <v>100</v>
      </c>
      <c r="H18" s="19" t="s">
        <v>51</v>
      </c>
      <c r="I18" s="19" t="s">
        <v>138</v>
      </c>
      <c r="J18" s="19" t="s">
        <v>13</v>
      </c>
      <c r="K18" s="19" t="s">
        <v>124</v>
      </c>
      <c r="L18" s="19" t="s">
        <v>52</v>
      </c>
      <c r="M18" s="20">
        <v>31400000</v>
      </c>
      <c r="N18" s="34">
        <v>3.6640000000000001</v>
      </c>
      <c r="O18" s="34"/>
      <c r="P18" s="35">
        <v>1.96</v>
      </c>
      <c r="Q18" s="38">
        <v>18</v>
      </c>
      <c r="R18" s="30">
        <v>0.91836734693877553</v>
      </c>
      <c r="S18" s="20">
        <v>315576</v>
      </c>
      <c r="T18" s="20">
        <v>352</v>
      </c>
      <c r="U18" s="20">
        <v>277.39999999999998</v>
      </c>
      <c r="V18" s="20">
        <v>87540782.400000006</v>
      </c>
      <c r="W18" s="30">
        <v>0.21193181818181814</v>
      </c>
      <c r="X18" s="40"/>
      <c r="Z18" s="7"/>
      <c r="AA18" s="7"/>
    </row>
    <row r="19" spans="1:27" ht="15" customHeight="1" x14ac:dyDescent="0.3">
      <c r="A19" s="19" t="s">
        <v>107</v>
      </c>
      <c r="B19" s="19" t="s">
        <v>54</v>
      </c>
      <c r="C19" s="19" t="s">
        <v>190</v>
      </c>
      <c r="D19" s="41">
        <v>100</v>
      </c>
      <c r="E19" s="19" t="s">
        <v>55</v>
      </c>
      <c r="F19" s="19" t="s">
        <v>56</v>
      </c>
      <c r="G19" s="19" t="s">
        <v>136</v>
      </c>
      <c r="H19" s="19" t="s">
        <v>21</v>
      </c>
      <c r="I19" s="19" t="s">
        <v>139</v>
      </c>
      <c r="J19" s="19" t="s">
        <v>13</v>
      </c>
      <c r="K19" s="19" t="s">
        <v>127</v>
      </c>
      <c r="L19" s="19" t="s">
        <v>53</v>
      </c>
      <c r="M19" s="20">
        <v>87384330</v>
      </c>
      <c r="N19" s="34">
        <v>10</v>
      </c>
      <c r="O19" s="34"/>
      <c r="P19" s="35">
        <v>7.07</v>
      </c>
      <c r="Q19" s="38">
        <v>70</v>
      </c>
      <c r="R19" s="30">
        <v>0.99009900990099009</v>
      </c>
      <c r="S19" s="20">
        <v>1227240</v>
      </c>
      <c r="T19" s="20">
        <v>352</v>
      </c>
      <c r="U19" s="20">
        <v>277.45999999999998</v>
      </c>
      <c r="V19" s="20">
        <v>340510010.39999998</v>
      </c>
      <c r="W19" s="30">
        <v>0.21176136363636369</v>
      </c>
      <c r="X19" s="40"/>
      <c r="Z19" s="7"/>
      <c r="AA19" s="7"/>
    </row>
    <row r="20" spans="1:27" s="13" customFormat="1" ht="15" customHeight="1" x14ac:dyDescent="0.3">
      <c r="A20" s="21" t="s">
        <v>108</v>
      </c>
      <c r="B20" s="21"/>
      <c r="C20" s="21"/>
      <c r="D20" s="21"/>
      <c r="E20" s="21" t="s">
        <v>108</v>
      </c>
      <c r="F20" s="21" t="s">
        <v>108</v>
      </c>
      <c r="G20" s="21" t="s">
        <v>108</v>
      </c>
      <c r="H20" s="21" t="s">
        <v>108</v>
      </c>
      <c r="I20" s="21" t="s">
        <v>108</v>
      </c>
      <c r="J20" s="21"/>
      <c r="K20" s="21" t="s">
        <v>108</v>
      </c>
      <c r="L20" s="21" t="s">
        <v>108</v>
      </c>
      <c r="M20" s="22">
        <f>SUM(M8:M19)</f>
        <v>1247588020</v>
      </c>
      <c r="N20" s="36">
        <f>SUM(N8:O19)</f>
        <v>175.45899999999997</v>
      </c>
      <c r="O20" s="36"/>
      <c r="P20" s="37">
        <f>SUM(P8:P19)</f>
        <v>101.57</v>
      </c>
      <c r="Q20" s="39">
        <f>SUM(Q8:Q19)</f>
        <v>873</v>
      </c>
      <c r="R20" s="32">
        <v>0.85950575957467779</v>
      </c>
      <c r="S20" s="22">
        <f>SUM(S8:S19)</f>
        <v>15305436</v>
      </c>
      <c r="T20" s="22"/>
      <c r="U20" s="22"/>
      <c r="V20" s="22">
        <f>SUM(V8:V19)</f>
        <v>4255900012.8000002</v>
      </c>
      <c r="W20" s="32">
        <v>0.20458353110854754</v>
      </c>
      <c r="X20" s="17"/>
      <c r="Y20" s="6"/>
      <c r="Z20" s="7"/>
    </row>
    <row r="22" spans="1:27" s="13" customFormat="1" ht="15" customHeight="1" x14ac:dyDescent="0.3">
      <c r="A22" s="33" t="s">
        <v>140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4"/>
    </row>
    <row r="23" spans="1:27" s="11" customFormat="1" ht="45" customHeight="1" x14ac:dyDescent="0.3">
      <c r="A23" s="10" t="s">
        <v>225</v>
      </c>
      <c r="B23" s="10" t="s">
        <v>226</v>
      </c>
      <c r="C23" s="10" t="s">
        <v>227</v>
      </c>
      <c r="D23" s="10" t="s">
        <v>239</v>
      </c>
      <c r="E23" s="10" t="s">
        <v>1</v>
      </c>
      <c r="F23" s="10" t="s">
        <v>2</v>
      </c>
      <c r="G23" s="10" t="s">
        <v>118</v>
      </c>
      <c r="H23" s="10" t="s">
        <v>3</v>
      </c>
      <c r="I23" s="10" t="s">
        <v>150</v>
      </c>
      <c r="J23" s="10" t="s">
        <v>4</v>
      </c>
      <c r="K23" s="10" t="s">
        <v>120</v>
      </c>
      <c r="L23" s="10" t="s">
        <v>230</v>
      </c>
      <c r="M23" s="10" t="s">
        <v>231</v>
      </c>
      <c r="N23" s="15" t="s">
        <v>232</v>
      </c>
      <c r="O23" s="15"/>
      <c r="P23" s="10" t="s">
        <v>233</v>
      </c>
      <c r="Q23" s="10" t="s">
        <v>234</v>
      </c>
      <c r="R23" s="10" t="s">
        <v>228</v>
      </c>
      <c r="S23" s="10" t="s">
        <v>235</v>
      </c>
      <c r="T23" s="10" t="s">
        <v>236</v>
      </c>
      <c r="U23" s="10" t="s">
        <v>237</v>
      </c>
      <c r="V23" s="10" t="s">
        <v>238</v>
      </c>
      <c r="W23" s="10" t="s">
        <v>229</v>
      </c>
      <c r="X23" s="16"/>
    </row>
    <row r="24" spans="1:27" s="23" customFormat="1" ht="15" customHeight="1" x14ac:dyDescent="0.3">
      <c r="A24" s="19" t="s">
        <v>109</v>
      </c>
      <c r="B24" s="19" t="s">
        <v>90</v>
      </c>
      <c r="C24" s="19" t="s">
        <v>198</v>
      </c>
      <c r="D24" s="41">
        <v>100</v>
      </c>
      <c r="E24" s="19" t="s">
        <v>91</v>
      </c>
      <c r="F24" s="19" t="s">
        <v>92</v>
      </c>
      <c r="G24" s="19" t="s">
        <v>141</v>
      </c>
      <c r="H24" s="19" t="s">
        <v>72</v>
      </c>
      <c r="I24" s="19" t="s">
        <v>142</v>
      </c>
      <c r="J24" s="19" t="s">
        <v>10</v>
      </c>
      <c r="K24" s="19" t="s">
        <v>143</v>
      </c>
      <c r="L24" s="19" t="s">
        <v>89</v>
      </c>
      <c r="M24" s="20">
        <v>241163990</v>
      </c>
      <c r="N24" s="34">
        <v>41.58</v>
      </c>
      <c r="O24" s="34"/>
      <c r="P24" s="35">
        <v>21.1</v>
      </c>
      <c r="Q24" s="38">
        <v>65</v>
      </c>
      <c r="R24" s="30">
        <v>0.30805687203791465</v>
      </c>
      <c r="S24" s="20">
        <v>854724</v>
      </c>
      <c r="T24" s="20">
        <v>212.37</v>
      </c>
      <c r="U24" s="20">
        <v>175</v>
      </c>
      <c r="V24" s="20">
        <v>149576700</v>
      </c>
      <c r="W24" s="30">
        <v>0.17596647360738332</v>
      </c>
      <c r="X24" s="40"/>
      <c r="Y24" s="6"/>
      <c r="Z24" s="7"/>
      <c r="AA24" s="7"/>
    </row>
    <row r="25" spans="1:27" s="23" customFormat="1" ht="15" customHeight="1" x14ac:dyDescent="0.3">
      <c r="A25" s="19" t="s">
        <v>110</v>
      </c>
      <c r="B25" s="19" t="s">
        <v>86</v>
      </c>
      <c r="C25" s="19" t="s">
        <v>199</v>
      </c>
      <c r="D25" s="41">
        <v>100</v>
      </c>
      <c r="E25" s="19" t="s">
        <v>87</v>
      </c>
      <c r="F25" s="19" t="s">
        <v>88</v>
      </c>
      <c r="G25" s="19" t="s">
        <v>141</v>
      </c>
      <c r="H25" s="19" t="s">
        <v>72</v>
      </c>
      <c r="I25" s="19" t="s">
        <v>142</v>
      </c>
      <c r="J25" s="19" t="s">
        <v>10</v>
      </c>
      <c r="K25" s="19" t="s">
        <v>143</v>
      </c>
      <c r="L25" s="19" t="s">
        <v>89</v>
      </c>
      <c r="M25" s="20">
        <v>281358010</v>
      </c>
      <c r="N25" s="34">
        <v>48.51</v>
      </c>
      <c r="O25" s="34"/>
      <c r="P25" s="35">
        <v>22.3</v>
      </c>
      <c r="Q25" s="38">
        <v>70</v>
      </c>
      <c r="R25" s="30">
        <v>0.31390134529147978</v>
      </c>
      <c r="S25" s="20">
        <v>920472</v>
      </c>
      <c r="T25" s="20">
        <v>212.37</v>
      </c>
      <c r="U25" s="20">
        <v>175</v>
      </c>
      <c r="V25" s="20">
        <v>161082600</v>
      </c>
      <c r="W25" s="30">
        <v>0.17596647360738341</v>
      </c>
      <c r="X25" s="40"/>
      <c r="Y25" s="6"/>
      <c r="Z25" s="7"/>
      <c r="AA25" s="7"/>
    </row>
    <row r="26" spans="1:27" s="23" customFormat="1" ht="15" customHeight="1" x14ac:dyDescent="0.3">
      <c r="A26" s="19" t="s">
        <v>111</v>
      </c>
      <c r="B26" s="19" t="s">
        <v>74</v>
      </c>
      <c r="C26" s="19" t="s">
        <v>200</v>
      </c>
      <c r="D26" s="41">
        <v>100</v>
      </c>
      <c r="E26" s="19" t="s">
        <v>75</v>
      </c>
      <c r="F26" s="19" t="s">
        <v>76</v>
      </c>
      <c r="G26" s="19" t="s">
        <v>144</v>
      </c>
      <c r="H26" s="19" t="s">
        <v>72</v>
      </c>
      <c r="I26" s="19" t="s">
        <v>142</v>
      </c>
      <c r="J26" s="19" t="s">
        <v>10</v>
      </c>
      <c r="K26" s="19" t="s">
        <v>143</v>
      </c>
      <c r="L26" s="19" t="s">
        <v>73</v>
      </c>
      <c r="M26" s="20">
        <v>101348610</v>
      </c>
      <c r="N26" s="34">
        <v>25.2</v>
      </c>
      <c r="O26" s="34"/>
      <c r="P26" s="35">
        <v>14.1</v>
      </c>
      <c r="Q26" s="38">
        <v>100</v>
      </c>
      <c r="R26" s="30">
        <v>0.70921985815602839</v>
      </c>
      <c r="S26" s="20">
        <v>1314960</v>
      </c>
      <c r="T26" s="20">
        <v>280</v>
      </c>
      <c r="U26" s="20">
        <v>178</v>
      </c>
      <c r="V26" s="20">
        <v>234062880</v>
      </c>
      <c r="W26" s="30">
        <v>0.36428571428571427</v>
      </c>
      <c r="X26" s="40"/>
      <c r="Y26" s="6"/>
      <c r="Z26" s="7"/>
      <c r="AA26" s="7"/>
    </row>
    <row r="27" spans="1:27" s="25" customFormat="1" ht="15" customHeight="1" x14ac:dyDescent="0.3">
      <c r="A27" s="21" t="s">
        <v>108</v>
      </c>
      <c r="B27" s="21"/>
      <c r="C27" s="21"/>
      <c r="D27" s="21"/>
      <c r="E27" s="21" t="s">
        <v>108</v>
      </c>
      <c r="F27" s="21" t="s">
        <v>108</v>
      </c>
      <c r="G27" s="21" t="s">
        <v>108</v>
      </c>
      <c r="H27" s="21" t="s">
        <v>108</v>
      </c>
      <c r="I27" s="21" t="s">
        <v>108</v>
      </c>
      <c r="J27" s="21"/>
      <c r="K27" s="21" t="s">
        <v>108</v>
      </c>
      <c r="L27" s="21" t="s">
        <v>108</v>
      </c>
      <c r="M27" s="22">
        <f>SUM(M24:M26)</f>
        <v>623870610</v>
      </c>
      <c r="N27" s="36">
        <f>SUM(N24:O26)</f>
        <v>115.29</v>
      </c>
      <c r="O27" s="36"/>
      <c r="P27" s="37">
        <f>SUM(P24:P26)</f>
        <v>57.500000000000007</v>
      </c>
      <c r="Q27" s="39">
        <f>SUM(Q24:Q26)</f>
        <v>235</v>
      </c>
      <c r="R27" s="32">
        <v>0.40869565217391307</v>
      </c>
      <c r="S27" s="22">
        <f>SUM(S24:S26)</f>
        <v>3090156</v>
      </c>
      <c r="T27" s="22"/>
      <c r="U27" s="22"/>
      <c r="V27" s="22">
        <f>SUM(V24:V26)</f>
        <v>544722180</v>
      </c>
      <c r="W27" s="32">
        <v>0.26901294248539132</v>
      </c>
      <c r="X27" s="18"/>
      <c r="Z27" s="31"/>
    </row>
    <row r="29" spans="1:27" s="13" customFormat="1" ht="15" customHeight="1" x14ac:dyDescent="0.3">
      <c r="A29" s="33" t="s">
        <v>145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"/>
      <c r="Y29" s="4"/>
    </row>
    <row r="30" spans="1:27" s="11" customFormat="1" ht="45" customHeight="1" x14ac:dyDescent="0.3">
      <c r="A30" s="10" t="s">
        <v>225</v>
      </c>
      <c r="B30" s="10" t="s">
        <v>226</v>
      </c>
      <c r="C30" s="10" t="s">
        <v>227</v>
      </c>
      <c r="D30" s="10" t="s">
        <v>239</v>
      </c>
      <c r="E30" s="10" t="s">
        <v>1</v>
      </c>
      <c r="F30" s="10" t="s">
        <v>2</v>
      </c>
      <c r="G30" s="10" t="s">
        <v>118</v>
      </c>
      <c r="H30" s="10" t="s">
        <v>3</v>
      </c>
      <c r="I30" s="10" t="s">
        <v>150</v>
      </c>
      <c r="J30" s="10" t="s">
        <v>4</v>
      </c>
      <c r="K30" s="10" t="s">
        <v>120</v>
      </c>
      <c r="L30" s="10" t="s">
        <v>230</v>
      </c>
      <c r="M30" s="10" t="s">
        <v>121</v>
      </c>
      <c r="N30" s="10" t="s">
        <v>232</v>
      </c>
      <c r="O30" s="10" t="s">
        <v>240</v>
      </c>
      <c r="P30" s="10" t="s">
        <v>233</v>
      </c>
      <c r="Q30" s="10" t="s">
        <v>234</v>
      </c>
      <c r="R30" s="10" t="s">
        <v>228</v>
      </c>
      <c r="S30" s="10" t="s">
        <v>235</v>
      </c>
      <c r="T30" s="10" t="s">
        <v>236</v>
      </c>
      <c r="U30" s="10" t="s">
        <v>237</v>
      </c>
      <c r="V30" s="10" t="s">
        <v>238</v>
      </c>
      <c r="W30" s="10" t="s">
        <v>229</v>
      </c>
      <c r="X30" s="16"/>
      <c r="Y30" s="16"/>
    </row>
    <row r="31" spans="1:27" s="23" customFormat="1" ht="30" customHeight="1" x14ac:dyDescent="0.3">
      <c r="A31" s="19" t="s">
        <v>112</v>
      </c>
      <c r="B31" s="19" t="s">
        <v>65</v>
      </c>
      <c r="C31" s="19" t="s">
        <v>201</v>
      </c>
      <c r="D31" s="41">
        <v>100</v>
      </c>
      <c r="E31" s="29" t="s">
        <v>243</v>
      </c>
      <c r="F31" s="19" t="s">
        <v>71</v>
      </c>
      <c r="G31" s="19" t="s">
        <v>146</v>
      </c>
      <c r="H31" s="19" t="s">
        <v>68</v>
      </c>
      <c r="I31" s="19" t="s">
        <v>147</v>
      </c>
      <c r="J31" s="19" t="s">
        <v>10</v>
      </c>
      <c r="K31" s="19" t="s">
        <v>127</v>
      </c>
      <c r="L31" s="19" t="s">
        <v>69</v>
      </c>
      <c r="M31" s="20">
        <v>257597500</v>
      </c>
      <c r="N31" s="35">
        <v>50</v>
      </c>
      <c r="O31" s="35">
        <v>64.626999999999995</v>
      </c>
      <c r="P31" s="35">
        <v>16.600000000000001</v>
      </c>
      <c r="Q31" s="38">
        <v>166</v>
      </c>
      <c r="R31" s="30">
        <v>1</v>
      </c>
      <c r="S31" s="20">
        <v>2182833.6</v>
      </c>
      <c r="T31" s="20">
        <v>280</v>
      </c>
      <c r="U31" s="20">
        <v>170.7</v>
      </c>
      <c r="V31" s="20">
        <v>372609695.51999998</v>
      </c>
      <c r="W31" s="30">
        <v>0.3903571428571429</v>
      </c>
      <c r="X31" s="40"/>
      <c r="Y31" s="6"/>
      <c r="Z31" s="7"/>
      <c r="AA31" s="7"/>
    </row>
    <row r="32" spans="1:27" s="23" customFormat="1" ht="30" customHeight="1" x14ac:dyDescent="0.3">
      <c r="A32" s="19" t="s">
        <v>112</v>
      </c>
      <c r="B32" s="19" t="s">
        <v>65</v>
      </c>
      <c r="C32" s="19" t="s">
        <v>201</v>
      </c>
      <c r="D32" s="41">
        <v>100</v>
      </c>
      <c r="E32" s="29" t="s">
        <v>244</v>
      </c>
      <c r="F32" s="19" t="s">
        <v>67</v>
      </c>
      <c r="G32" s="19" t="s">
        <v>146</v>
      </c>
      <c r="H32" s="19" t="s">
        <v>68</v>
      </c>
      <c r="I32" s="19" t="s">
        <v>147</v>
      </c>
      <c r="J32" s="19" t="s">
        <v>10</v>
      </c>
      <c r="K32" s="19" t="s">
        <v>127</v>
      </c>
      <c r="L32" s="19" t="s">
        <v>69</v>
      </c>
      <c r="M32" s="20">
        <v>257597500</v>
      </c>
      <c r="N32" s="35">
        <v>50</v>
      </c>
      <c r="O32" s="35">
        <v>64.626999999999995</v>
      </c>
      <c r="P32" s="35">
        <v>16.600000000000001</v>
      </c>
      <c r="Q32" s="38">
        <v>166</v>
      </c>
      <c r="R32" s="30">
        <v>1</v>
      </c>
      <c r="S32" s="20">
        <v>2182833.6</v>
      </c>
      <c r="T32" s="20">
        <v>280</v>
      </c>
      <c r="U32" s="20">
        <v>171.95</v>
      </c>
      <c r="V32" s="20">
        <v>375338237.51999998</v>
      </c>
      <c r="W32" s="30">
        <v>0.38589285714285715</v>
      </c>
      <c r="X32" s="40"/>
      <c r="Y32" s="6"/>
      <c r="Z32" s="7"/>
      <c r="AA32" s="7"/>
    </row>
    <row r="33" spans="1:27" s="23" customFormat="1" ht="15" customHeight="1" x14ac:dyDescent="0.3">
      <c r="A33" s="19" t="s">
        <v>94</v>
      </c>
      <c r="B33" s="19" t="s">
        <v>93</v>
      </c>
      <c r="C33" s="19" t="s">
        <v>202</v>
      </c>
      <c r="D33" s="41">
        <v>100</v>
      </c>
      <c r="E33" s="19" t="s">
        <v>94</v>
      </c>
      <c r="F33" s="19" t="s">
        <v>95</v>
      </c>
      <c r="G33" s="19" t="s">
        <v>148</v>
      </c>
      <c r="H33" s="19" t="s">
        <v>68</v>
      </c>
      <c r="I33" s="19" t="s">
        <v>147</v>
      </c>
      <c r="J33" s="19" t="s">
        <v>13</v>
      </c>
      <c r="K33" s="19" t="s">
        <v>143</v>
      </c>
      <c r="L33" s="19" t="s">
        <v>85</v>
      </c>
      <c r="M33" s="20">
        <v>144693200</v>
      </c>
      <c r="N33" s="35">
        <v>50</v>
      </c>
      <c r="O33" s="35">
        <v>57</v>
      </c>
      <c r="P33" s="35">
        <v>15.5</v>
      </c>
      <c r="Q33" s="38">
        <v>66</v>
      </c>
      <c r="R33" s="30">
        <v>0.42580645161290326</v>
      </c>
      <c r="S33" s="20">
        <v>867873.6</v>
      </c>
      <c r="T33" s="20">
        <v>280</v>
      </c>
      <c r="U33" s="20">
        <v>172.2</v>
      </c>
      <c r="V33" s="20">
        <v>149447833.91999999</v>
      </c>
      <c r="W33" s="30">
        <v>0.38500000000000006</v>
      </c>
      <c r="X33" s="40"/>
      <c r="Y33" s="6"/>
      <c r="Z33" s="7"/>
      <c r="AA33" s="7"/>
    </row>
    <row r="34" spans="1:27" s="23" customFormat="1" ht="15" customHeight="1" x14ac:dyDescent="0.3">
      <c r="A34" s="19" t="s">
        <v>97</v>
      </c>
      <c r="B34" s="19" t="s">
        <v>96</v>
      </c>
      <c r="C34" s="19" t="s">
        <v>203</v>
      </c>
      <c r="D34" s="41">
        <v>100</v>
      </c>
      <c r="E34" s="19" t="s">
        <v>97</v>
      </c>
      <c r="F34" s="19" t="s">
        <v>98</v>
      </c>
      <c r="G34" s="19" t="s">
        <v>148</v>
      </c>
      <c r="H34" s="19" t="s">
        <v>68</v>
      </c>
      <c r="I34" s="19" t="s">
        <v>147</v>
      </c>
      <c r="J34" s="19" t="s">
        <v>13</v>
      </c>
      <c r="K34" s="19" t="s">
        <v>143</v>
      </c>
      <c r="L34" s="19" t="s">
        <v>85</v>
      </c>
      <c r="M34" s="20">
        <v>162439850</v>
      </c>
      <c r="N34" s="35">
        <v>50</v>
      </c>
      <c r="O34" s="35">
        <v>57.781999999999996</v>
      </c>
      <c r="P34" s="35">
        <v>15.5</v>
      </c>
      <c r="Q34" s="38">
        <v>120</v>
      </c>
      <c r="R34" s="30">
        <v>0.77419354838709675</v>
      </c>
      <c r="S34" s="20">
        <v>1577952</v>
      </c>
      <c r="T34" s="20">
        <v>280</v>
      </c>
      <c r="U34" s="20">
        <v>171.2</v>
      </c>
      <c r="V34" s="20">
        <v>270145382.39999998</v>
      </c>
      <c r="W34" s="30">
        <v>0.38857142857142862</v>
      </c>
      <c r="X34" s="40"/>
      <c r="Y34" s="6"/>
      <c r="Z34" s="7"/>
      <c r="AA34" s="7"/>
    </row>
    <row r="35" spans="1:27" s="25" customFormat="1" ht="15" customHeight="1" x14ac:dyDescent="0.3">
      <c r="A35" s="21" t="s">
        <v>108</v>
      </c>
      <c r="B35" s="21"/>
      <c r="C35" s="21"/>
      <c r="D35" s="21"/>
      <c r="E35" s="21" t="s">
        <v>108</v>
      </c>
      <c r="F35" s="21" t="s">
        <v>108</v>
      </c>
      <c r="G35" s="21" t="s">
        <v>108</v>
      </c>
      <c r="H35" s="21" t="s">
        <v>108</v>
      </c>
      <c r="I35" s="21" t="s">
        <v>108</v>
      </c>
      <c r="J35" s="21"/>
      <c r="K35" s="21" t="s">
        <v>108</v>
      </c>
      <c r="L35" s="21" t="s">
        <v>108</v>
      </c>
      <c r="M35" s="22">
        <f>SUM(M31:M34)</f>
        <v>822328050</v>
      </c>
      <c r="N35" s="37">
        <f>SUM(N31:N34)</f>
        <v>200</v>
      </c>
      <c r="O35" s="37">
        <f>SUM(O31:O34)</f>
        <v>244.036</v>
      </c>
      <c r="P35" s="37">
        <f>SUM(P31:P34)</f>
        <v>64.2</v>
      </c>
      <c r="Q35" s="39">
        <f>SUM(Q31:Q34)</f>
        <v>518</v>
      </c>
      <c r="R35" s="32">
        <v>0.80685358255451711</v>
      </c>
      <c r="S35" s="22">
        <f>SUM(S31:S34)</f>
        <v>6811492.7999999998</v>
      </c>
      <c r="T35" s="22"/>
      <c r="U35" s="22"/>
      <c r="V35" s="22">
        <f>SUM(V31:V34)</f>
        <v>1167541149.3599999</v>
      </c>
      <c r="W35" s="32">
        <v>0.38783025372311092</v>
      </c>
      <c r="X35" s="18"/>
      <c r="Y35" s="18"/>
      <c r="Z35" s="31"/>
    </row>
    <row r="37" spans="1:27" s="13" customFormat="1" ht="15" customHeight="1" x14ac:dyDescent="0.3">
      <c r="A37" s="3" t="s">
        <v>149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7" s="11" customFormat="1" ht="45" customHeight="1" x14ac:dyDescent="0.3">
      <c r="A38" s="10" t="s">
        <v>225</v>
      </c>
      <c r="B38" s="10" t="s">
        <v>226</v>
      </c>
      <c r="C38" s="10" t="s">
        <v>227</v>
      </c>
      <c r="D38" s="10" t="s">
        <v>239</v>
      </c>
      <c r="E38" s="10" t="s">
        <v>1</v>
      </c>
      <c r="F38" s="10" t="s">
        <v>2</v>
      </c>
      <c r="G38" s="10" t="s">
        <v>118</v>
      </c>
      <c r="H38" s="10" t="s">
        <v>3</v>
      </c>
      <c r="I38" s="10" t="s">
        <v>150</v>
      </c>
      <c r="J38" s="10" t="s">
        <v>4</v>
      </c>
      <c r="K38" s="10" t="s">
        <v>120</v>
      </c>
      <c r="L38" s="10" t="s">
        <v>5</v>
      </c>
      <c r="M38" s="10" t="s">
        <v>121</v>
      </c>
      <c r="N38" s="10" t="s">
        <v>232</v>
      </c>
      <c r="O38" s="10" t="s">
        <v>241</v>
      </c>
      <c r="P38" s="10" t="s">
        <v>233</v>
      </c>
      <c r="Q38" s="10" t="s">
        <v>234</v>
      </c>
      <c r="R38" s="10" t="s">
        <v>228</v>
      </c>
      <c r="S38" s="10" t="s">
        <v>235</v>
      </c>
      <c r="T38" s="10" t="s">
        <v>236</v>
      </c>
      <c r="U38" s="28" t="s">
        <v>113</v>
      </c>
      <c r="V38" s="10" t="s">
        <v>242</v>
      </c>
      <c r="W38" s="10" t="s">
        <v>245</v>
      </c>
      <c r="X38" s="10" t="s">
        <v>229</v>
      </c>
      <c r="Z38" s="6"/>
      <c r="AA38" s="7"/>
    </row>
    <row r="39" spans="1:27" s="23" customFormat="1" ht="15" customHeight="1" x14ac:dyDescent="0.3">
      <c r="A39" s="19" t="s">
        <v>62</v>
      </c>
      <c r="B39" s="19" t="s">
        <v>61</v>
      </c>
      <c r="C39" s="19" t="s">
        <v>204</v>
      </c>
      <c r="D39" s="41">
        <v>100</v>
      </c>
      <c r="E39" s="19" t="s">
        <v>62</v>
      </c>
      <c r="F39" s="19" t="s">
        <v>63</v>
      </c>
      <c r="G39" s="19" t="s">
        <v>125</v>
      </c>
      <c r="H39" s="19" t="s">
        <v>12</v>
      </c>
      <c r="I39" s="19" t="s">
        <v>151</v>
      </c>
      <c r="J39" s="19" t="s">
        <v>10</v>
      </c>
      <c r="K39" s="19" t="s">
        <v>127</v>
      </c>
      <c r="L39" s="19" t="s">
        <v>64</v>
      </c>
      <c r="M39" s="20">
        <v>130000000</v>
      </c>
      <c r="N39" s="35">
        <v>21.7</v>
      </c>
      <c r="O39" s="35">
        <v>10</v>
      </c>
      <c r="P39" s="35">
        <v>14.4</v>
      </c>
      <c r="Q39" s="38">
        <v>43</v>
      </c>
      <c r="R39" s="30">
        <v>0.2986111111111111</v>
      </c>
      <c r="S39" s="20">
        <v>753876</v>
      </c>
      <c r="T39" s="20">
        <v>353</v>
      </c>
      <c r="U39" s="20">
        <v>211.8</v>
      </c>
      <c r="V39" s="20">
        <v>8010366.9800000004</v>
      </c>
      <c r="W39" s="20">
        <v>159670936.80000001</v>
      </c>
      <c r="X39" s="30">
        <v>0.39999999999999997</v>
      </c>
      <c r="Y39" s="40"/>
      <c r="Z39" s="7"/>
      <c r="AA39" s="7"/>
    </row>
    <row r="40" spans="1:27" s="23" customFormat="1" ht="15" customHeight="1" x14ac:dyDescent="0.3">
      <c r="A40" s="19" t="s">
        <v>114</v>
      </c>
      <c r="B40" s="19" t="s">
        <v>14</v>
      </c>
      <c r="C40" s="19" t="s">
        <v>205</v>
      </c>
      <c r="D40" s="41">
        <v>100</v>
      </c>
      <c r="E40" s="19" t="s">
        <v>15</v>
      </c>
      <c r="F40" s="19" t="s">
        <v>16</v>
      </c>
      <c r="G40" s="19" t="s">
        <v>125</v>
      </c>
      <c r="H40" s="19" t="s">
        <v>12</v>
      </c>
      <c r="I40" s="19" t="s">
        <v>151</v>
      </c>
      <c r="J40" s="19" t="s">
        <v>10</v>
      </c>
      <c r="K40" s="19" t="s">
        <v>127</v>
      </c>
      <c r="L40" s="19" t="s">
        <v>17</v>
      </c>
      <c r="M40" s="20">
        <v>131190000</v>
      </c>
      <c r="N40" s="35">
        <v>25</v>
      </c>
      <c r="O40" s="35">
        <v>15</v>
      </c>
      <c r="P40" s="35">
        <v>12.3</v>
      </c>
      <c r="Q40" s="38">
        <v>87</v>
      </c>
      <c r="R40" s="30">
        <v>0.70731707317073178</v>
      </c>
      <c r="S40" s="20">
        <v>1525284</v>
      </c>
      <c r="T40" s="20">
        <v>353</v>
      </c>
      <c r="U40" s="20">
        <v>211.5</v>
      </c>
      <c r="V40" s="20">
        <v>16576868.119999999</v>
      </c>
      <c r="W40" s="20">
        <v>322597566</v>
      </c>
      <c r="X40" s="30">
        <v>0.40084985835694054</v>
      </c>
      <c r="Y40" s="40"/>
      <c r="Z40" s="7"/>
      <c r="AA40" s="7"/>
    </row>
    <row r="41" spans="1:27" s="25" customFormat="1" ht="15" customHeight="1" x14ac:dyDescent="0.3">
      <c r="A41" s="21" t="s">
        <v>108</v>
      </c>
      <c r="B41" s="21"/>
      <c r="C41" s="21"/>
      <c r="D41" s="21"/>
      <c r="E41" s="21" t="s">
        <v>108</v>
      </c>
      <c r="F41" s="21" t="s">
        <v>108</v>
      </c>
      <c r="G41" s="21"/>
      <c r="H41" s="21" t="s">
        <v>108</v>
      </c>
      <c r="I41" s="21" t="s">
        <v>108</v>
      </c>
      <c r="J41" s="21"/>
      <c r="K41" s="21"/>
      <c r="L41" s="21" t="s">
        <v>108</v>
      </c>
      <c r="M41" s="22">
        <f>SUM(M39:M40)</f>
        <v>261190000</v>
      </c>
      <c r="N41" s="37">
        <f>SUM(N39:N40)</f>
        <v>46.7</v>
      </c>
      <c r="O41" s="37">
        <f>SUM(O39:O40)</f>
        <v>25</v>
      </c>
      <c r="P41" s="37">
        <f>SUM(P39:P40)</f>
        <v>26.700000000000003</v>
      </c>
      <c r="Q41" s="39">
        <f>SUM(Q39:Q40)</f>
        <v>130</v>
      </c>
      <c r="R41" s="32">
        <v>0.48689138576779029</v>
      </c>
      <c r="S41" s="22">
        <f>SUM(S39:S40)</f>
        <v>2279160</v>
      </c>
      <c r="T41" s="22"/>
      <c r="U41" s="22"/>
      <c r="V41" s="22">
        <f>SUM(V39:V40)</f>
        <v>24587235.100000001</v>
      </c>
      <c r="W41" s="22">
        <f>SUM(W39:W40)</f>
        <v>482268502.80000001</v>
      </c>
      <c r="X41" s="32">
        <v>0.40056875136195247</v>
      </c>
      <c r="AA41" s="31"/>
    </row>
    <row r="43" spans="1:27" s="13" customFormat="1" ht="15" customHeight="1" x14ac:dyDescent="0.3">
      <c r="A43" s="3" t="s">
        <v>152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7" s="11" customFormat="1" ht="45" customHeight="1" x14ac:dyDescent="0.3">
      <c r="A44" s="10" t="s">
        <v>225</v>
      </c>
      <c r="B44" s="10" t="s">
        <v>226</v>
      </c>
      <c r="C44" s="10" t="s">
        <v>227</v>
      </c>
      <c r="D44" s="10" t="s">
        <v>239</v>
      </c>
      <c r="E44" s="10" t="s">
        <v>1</v>
      </c>
      <c r="F44" s="10" t="s">
        <v>2</v>
      </c>
      <c r="G44" s="10" t="s">
        <v>118</v>
      </c>
      <c r="H44" s="10" t="s">
        <v>3</v>
      </c>
      <c r="I44" s="10" t="s">
        <v>150</v>
      </c>
      <c r="J44" s="10" t="s">
        <v>4</v>
      </c>
      <c r="K44" s="10" t="s">
        <v>120</v>
      </c>
      <c r="L44" s="10" t="s">
        <v>5</v>
      </c>
      <c r="M44" s="10" t="s">
        <v>121</v>
      </c>
      <c r="N44" s="10" t="s">
        <v>232</v>
      </c>
      <c r="O44" s="10" t="s">
        <v>241</v>
      </c>
      <c r="P44" s="10" t="s">
        <v>233</v>
      </c>
      <c r="Q44" s="10" t="s">
        <v>234</v>
      </c>
      <c r="R44" s="10" t="s">
        <v>228</v>
      </c>
      <c r="S44" s="10" t="s">
        <v>235</v>
      </c>
      <c r="T44" s="10" t="s">
        <v>236</v>
      </c>
      <c r="U44" s="28" t="s">
        <v>113</v>
      </c>
      <c r="V44" s="10" t="s">
        <v>242</v>
      </c>
      <c r="W44" s="10" t="s">
        <v>245</v>
      </c>
      <c r="X44" s="10" t="s">
        <v>229</v>
      </c>
    </row>
    <row r="45" spans="1:27" s="23" customFormat="1" ht="15" customHeight="1" x14ac:dyDescent="0.3">
      <c r="A45" s="19" t="s">
        <v>115</v>
      </c>
      <c r="B45" s="19" t="s">
        <v>6</v>
      </c>
      <c r="C45" s="19" t="s">
        <v>206</v>
      </c>
      <c r="D45" s="41">
        <v>100</v>
      </c>
      <c r="E45" s="19" t="s">
        <v>7</v>
      </c>
      <c r="F45" s="19" t="s">
        <v>8</v>
      </c>
      <c r="G45" s="19" t="s">
        <v>153</v>
      </c>
      <c r="H45" s="19" t="s">
        <v>9</v>
      </c>
      <c r="I45" s="19" t="s">
        <v>154</v>
      </c>
      <c r="J45" s="19" t="s">
        <v>10</v>
      </c>
      <c r="K45" s="19" t="s">
        <v>127</v>
      </c>
      <c r="L45" s="19" t="s">
        <v>11</v>
      </c>
      <c r="M45" s="20">
        <v>0</v>
      </c>
      <c r="N45" s="35">
        <v>20</v>
      </c>
      <c r="O45" s="35">
        <v>17.5</v>
      </c>
      <c r="P45" s="35">
        <v>16</v>
      </c>
      <c r="Q45" s="38">
        <v>12</v>
      </c>
      <c r="R45" s="30">
        <v>7.5000000000000011E-2</v>
      </c>
      <c r="S45" s="20">
        <v>210384</v>
      </c>
      <c r="T45" s="20">
        <v>603.55999999999995</v>
      </c>
      <c r="U45" s="20">
        <v>603.5</v>
      </c>
      <c r="V45" s="20">
        <v>6341426.7999999998</v>
      </c>
      <c r="W45" s="20">
        <v>126966744</v>
      </c>
      <c r="X45" s="30">
        <v>9.9410166346279306E-5</v>
      </c>
      <c r="Y45" s="40"/>
      <c r="Z45" s="7"/>
      <c r="AA45" s="24"/>
    </row>
    <row r="46" spans="1:27" s="25" customFormat="1" ht="15" customHeight="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>
        <f>SUM(M45)</f>
        <v>0</v>
      </c>
      <c r="N46" s="37">
        <f>SUM(N45)</f>
        <v>20</v>
      </c>
      <c r="O46" s="37">
        <f>SUM(O45)</f>
        <v>17.5</v>
      </c>
      <c r="P46" s="37">
        <f>SUM(P45)</f>
        <v>16</v>
      </c>
      <c r="Q46" s="39">
        <f>SUM(Q45)</f>
        <v>12</v>
      </c>
      <c r="R46" s="32">
        <v>7.5000000000000011E-2</v>
      </c>
      <c r="S46" s="22">
        <f>SUM(S45)</f>
        <v>210384</v>
      </c>
      <c r="T46" s="22"/>
      <c r="U46" s="22"/>
      <c r="V46" s="22">
        <f>SUM(V45)</f>
        <v>6341426.7999999998</v>
      </c>
      <c r="W46" s="22">
        <f>SUM(W45)</f>
        <v>126966744</v>
      </c>
      <c r="X46" s="32">
        <v>9.9410166346279306E-5</v>
      </c>
      <c r="Z46" s="31"/>
      <c r="AA46" s="31"/>
    </row>
    <row r="48" spans="1:27" ht="15" customHeight="1" x14ac:dyDescent="0.3">
      <c r="E48" s="42" t="s">
        <v>246</v>
      </c>
      <c r="F48" s="43"/>
      <c r="G48" s="44">
        <v>22</v>
      </c>
      <c r="H48" s="44"/>
      <c r="I48" s="45"/>
    </row>
    <row r="49" spans="5:9" ht="15" customHeight="1" x14ac:dyDescent="0.3">
      <c r="E49" s="42" t="s">
        <v>247</v>
      </c>
      <c r="F49" s="43"/>
      <c r="G49" s="46">
        <v>44848.416666666664</v>
      </c>
      <c r="H49" s="44"/>
      <c r="I49" s="45"/>
    </row>
    <row r="50" spans="5:9" ht="15" customHeight="1" x14ac:dyDescent="0.3">
      <c r="E50" s="42" t="s">
        <v>248</v>
      </c>
      <c r="F50" s="43"/>
      <c r="G50" s="46">
        <v>44848.511111111111</v>
      </c>
      <c r="H50" s="44"/>
      <c r="I50" s="45"/>
    </row>
    <row r="51" spans="5:9" ht="15" customHeight="1" x14ac:dyDescent="0.3">
      <c r="E51" s="42" t="s">
        <v>249</v>
      </c>
      <c r="F51" s="43"/>
      <c r="G51" s="47">
        <v>9.4444444444444442E-2</v>
      </c>
      <c r="H51" s="44"/>
      <c r="I51" s="45"/>
    </row>
    <row r="52" spans="5:9" ht="15" customHeight="1" x14ac:dyDescent="0.3">
      <c r="E52" s="42" t="s">
        <v>250</v>
      </c>
      <c r="F52" s="43"/>
      <c r="G52" s="48">
        <f>M20+M27+M35+M41+M46</f>
        <v>2954976680</v>
      </c>
      <c r="H52" s="48"/>
      <c r="I52" s="49"/>
    </row>
    <row r="53" spans="5:9" ht="15" customHeight="1" x14ac:dyDescent="0.3">
      <c r="E53" s="42" t="s">
        <v>251</v>
      </c>
      <c r="F53" s="43"/>
      <c r="G53" s="50">
        <f>N20+N27+N35+N41+N46</f>
        <v>557.44899999999996</v>
      </c>
      <c r="H53" s="50"/>
      <c r="I53" s="51"/>
    </row>
    <row r="54" spans="5:9" ht="15" customHeight="1" x14ac:dyDescent="0.3">
      <c r="E54" s="42" t="s">
        <v>252</v>
      </c>
      <c r="F54" s="43"/>
      <c r="G54" s="50">
        <f>O41+O46</f>
        <v>42.5</v>
      </c>
      <c r="H54" s="50"/>
      <c r="I54" s="51"/>
    </row>
    <row r="55" spans="5:9" ht="15" customHeight="1" x14ac:dyDescent="0.3">
      <c r="E55" s="42" t="s">
        <v>253</v>
      </c>
      <c r="F55" s="43"/>
      <c r="G55" s="50">
        <f>O35</f>
        <v>244.036</v>
      </c>
      <c r="H55" s="50"/>
      <c r="I55" s="51"/>
    </row>
    <row r="56" spans="5:9" ht="15" customHeight="1" x14ac:dyDescent="0.3">
      <c r="E56" s="42" t="s">
        <v>254</v>
      </c>
      <c r="F56" s="43"/>
      <c r="G56" s="50">
        <f>P20+P27+P35+P41+P46</f>
        <v>265.96999999999997</v>
      </c>
      <c r="H56" s="50"/>
      <c r="I56" s="51"/>
    </row>
    <row r="57" spans="5:9" ht="15" customHeight="1" x14ac:dyDescent="0.3">
      <c r="E57" s="42" t="s">
        <v>255</v>
      </c>
      <c r="F57" s="43"/>
      <c r="G57" s="50">
        <f>G58*G59</f>
        <v>176.8</v>
      </c>
      <c r="H57" s="50"/>
      <c r="I57" s="51"/>
    </row>
    <row r="58" spans="5:9" ht="15" customHeight="1" x14ac:dyDescent="0.3">
      <c r="E58" s="42" t="s">
        <v>256</v>
      </c>
      <c r="F58" s="43"/>
      <c r="G58" s="52">
        <f>Q20+Q27+Q35+Q41+Q46</f>
        <v>1768</v>
      </c>
      <c r="H58" s="44"/>
      <c r="I58" s="45"/>
    </row>
    <row r="59" spans="5:9" ht="15" customHeight="1" x14ac:dyDescent="0.3">
      <c r="E59" s="42" t="s">
        <v>257</v>
      </c>
      <c r="F59" s="43"/>
      <c r="G59" s="50">
        <v>0.1</v>
      </c>
      <c r="H59" s="50"/>
      <c r="I59" s="51"/>
    </row>
    <row r="60" spans="5:9" ht="15" customHeight="1" x14ac:dyDescent="0.3">
      <c r="E60" s="42" t="s">
        <v>258</v>
      </c>
      <c r="F60" s="43"/>
      <c r="G60" s="50">
        <f>S20+S27+S35+S41+S46</f>
        <v>27696628.800000001</v>
      </c>
      <c r="H60" s="50"/>
      <c r="I60" s="51"/>
    </row>
    <row r="61" spans="5:9" ht="15" customHeight="1" x14ac:dyDescent="0.3">
      <c r="E61" s="42" t="s">
        <v>259</v>
      </c>
      <c r="F61" s="43"/>
      <c r="G61" s="48">
        <f>V41+V46</f>
        <v>30928661.900000002</v>
      </c>
      <c r="H61" s="48"/>
      <c r="I61" s="49"/>
    </row>
    <row r="62" spans="5:9" ht="15" customHeight="1" x14ac:dyDescent="0.3">
      <c r="E62" s="42" t="s">
        <v>260</v>
      </c>
      <c r="F62" s="43"/>
      <c r="G62" s="48">
        <f>V20+V27+V35+W41+W46</f>
        <v>6577398588.96</v>
      </c>
      <c r="H62" s="48"/>
      <c r="I62" s="49"/>
    </row>
    <row r="63" spans="5:9" ht="15" customHeight="1" x14ac:dyDescent="0.3">
      <c r="E63" s="42" t="s">
        <v>261</v>
      </c>
      <c r="F63" s="43"/>
      <c r="G63" s="48">
        <f>G62/G60</f>
        <v>237.48011487087555</v>
      </c>
      <c r="H63" s="48"/>
      <c r="I63" s="49"/>
    </row>
    <row r="64" spans="5:9" ht="15" customHeight="1" x14ac:dyDescent="0.3">
      <c r="E64" s="42" t="s">
        <v>262</v>
      </c>
      <c r="F64" s="43"/>
      <c r="G64" s="48">
        <v>603.5</v>
      </c>
      <c r="H64" s="48"/>
      <c r="I64" s="49"/>
    </row>
    <row r="65" spans="5:9" ht="15" customHeight="1" x14ac:dyDescent="0.3">
      <c r="E65" s="42" t="s">
        <v>263</v>
      </c>
      <c r="F65" s="43"/>
      <c r="G65" s="48">
        <v>2357059835.8800001</v>
      </c>
      <c r="H65" s="48"/>
      <c r="I65" s="49"/>
    </row>
    <row r="66" spans="5:9" ht="15" customHeight="1" x14ac:dyDescent="0.3">
      <c r="E66" s="42" t="s">
        <v>264</v>
      </c>
      <c r="F66" s="43"/>
      <c r="G66" s="53">
        <v>0.26381675573382202</v>
      </c>
      <c r="H66" s="44"/>
      <c r="I66" s="45"/>
    </row>
  </sheetData>
  <mergeCells count="64">
    <mergeCell ref="E64:F64"/>
    <mergeCell ref="G64:I64"/>
    <mergeCell ref="E65:F65"/>
    <mergeCell ref="G65:I65"/>
    <mergeCell ref="E66:F66"/>
    <mergeCell ref="G66:I66"/>
    <mergeCell ref="E61:F61"/>
    <mergeCell ref="G61:I61"/>
    <mergeCell ref="E62:F62"/>
    <mergeCell ref="G62:I62"/>
    <mergeCell ref="E63:F63"/>
    <mergeCell ref="G63:I63"/>
    <mergeCell ref="E58:F58"/>
    <mergeCell ref="G58:I58"/>
    <mergeCell ref="E59:F59"/>
    <mergeCell ref="G59:I59"/>
    <mergeCell ref="E60:F60"/>
    <mergeCell ref="G60:I60"/>
    <mergeCell ref="E55:F55"/>
    <mergeCell ref="G55:I55"/>
    <mergeCell ref="E56:F56"/>
    <mergeCell ref="G56:I56"/>
    <mergeCell ref="E57:F57"/>
    <mergeCell ref="G57:I57"/>
    <mergeCell ref="E52:F52"/>
    <mergeCell ref="G52:I52"/>
    <mergeCell ref="E53:F53"/>
    <mergeCell ref="G53:I53"/>
    <mergeCell ref="E54:F54"/>
    <mergeCell ref="G54:I54"/>
    <mergeCell ref="E49:F49"/>
    <mergeCell ref="G49:I49"/>
    <mergeCell ref="E50:F50"/>
    <mergeCell ref="G50:I50"/>
    <mergeCell ref="E51:F51"/>
    <mergeCell ref="G51:I51"/>
    <mergeCell ref="A22:W22"/>
    <mergeCell ref="A29:W29"/>
    <mergeCell ref="A37:X37"/>
    <mergeCell ref="A43:X43"/>
    <mergeCell ref="E48:F48"/>
    <mergeCell ref="G48:I48"/>
    <mergeCell ref="A2:O2"/>
    <mergeCell ref="A4:O4"/>
    <mergeCell ref="N7:O7"/>
    <mergeCell ref="N8:O8"/>
    <mergeCell ref="N9:O9"/>
    <mergeCell ref="A6:W6"/>
    <mergeCell ref="N23:O23"/>
    <mergeCell ref="N24:O24"/>
    <mergeCell ref="N25:O25"/>
    <mergeCell ref="N26:O26"/>
    <mergeCell ref="N27:O27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</mergeCells>
  <printOptions horizontalCentered="1" verticalCentered="1"/>
  <pageMargins left="0.25" right="0.25" top="0.75" bottom="0.75" header="0.3" footer="0.3"/>
  <pageSetup paperSize="9" scale="40" orientation="landscape" r:id="rId1"/>
  <ignoredErrors>
    <ignoredError sqref="C8:C19 C24:C26 C31:C34 C39:C40 C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19"/>
  <sheetViews>
    <sheetView showGridLines="0" zoomScaleNormal="100" workbookViewId="0"/>
  </sheetViews>
  <sheetFormatPr defaultColWidth="8.88671875" defaultRowHeight="15" customHeight="1" x14ac:dyDescent="0.3"/>
  <cols>
    <col min="1" max="1" width="41.6640625" style="14" bestFit="1" customWidth="1"/>
    <col min="2" max="2" width="12.44140625" style="14" bestFit="1" customWidth="1"/>
    <col min="3" max="3" width="15.109375" style="14" bestFit="1" customWidth="1"/>
    <col min="4" max="4" width="10.6640625" style="14" bestFit="1" customWidth="1"/>
    <col min="5" max="5" width="7" style="14" bestFit="1" customWidth="1"/>
    <col min="6" max="6" width="13.6640625" style="14" bestFit="1" customWidth="1"/>
    <col min="7" max="7" width="7" style="14" bestFit="1" customWidth="1"/>
    <col min="8" max="8" width="12.5546875" style="14" bestFit="1" customWidth="1"/>
    <col min="9" max="9" width="7" style="14" bestFit="1" customWidth="1"/>
    <col min="10" max="10" width="12.5546875" style="14" bestFit="1" customWidth="1"/>
    <col min="11" max="11" width="7" style="14" bestFit="1" customWidth="1"/>
    <col min="12" max="12" width="11" style="14" bestFit="1" customWidth="1"/>
    <col min="13" max="13" width="7" style="14" bestFit="1" customWidth="1"/>
    <col min="14" max="14" width="12.5546875" style="14" bestFit="1" customWidth="1"/>
    <col min="15" max="15" width="7" style="14" bestFit="1" customWidth="1"/>
    <col min="16" max="16" width="6.44140625" style="14" bestFit="1" customWidth="1"/>
    <col min="17" max="17" width="7.44140625" style="14" bestFit="1" customWidth="1"/>
    <col min="18" max="18" width="13.6640625" style="14" bestFit="1" customWidth="1"/>
    <col min="19" max="19" width="12.44140625" style="14" bestFit="1" customWidth="1"/>
    <col min="20" max="20" width="14.33203125" style="14" customWidth="1"/>
    <col min="21" max="16384" width="8.88671875" style="14"/>
  </cols>
  <sheetData>
    <row r="2" spans="1:20" s="54" customFormat="1" ht="15" customHeight="1" x14ac:dyDescent="0.3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4" spans="1:20" s="54" customFormat="1" ht="15" customHeight="1" x14ac:dyDescent="0.3">
      <c r="B4" s="56" t="s">
        <v>155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6" spans="1:20" ht="15" customHeight="1" x14ac:dyDescent="0.3"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20" s="57" customFormat="1" ht="15" customHeight="1" x14ac:dyDescent="0.3">
      <c r="A7" s="15" t="s">
        <v>226</v>
      </c>
      <c r="B7" s="15" t="s">
        <v>265</v>
      </c>
      <c r="C7" s="15" t="s">
        <v>227</v>
      </c>
      <c r="D7" s="15" t="s">
        <v>120</v>
      </c>
      <c r="E7" s="66" t="s">
        <v>162</v>
      </c>
      <c r="F7" s="67"/>
      <c r="G7" s="66" t="s">
        <v>168</v>
      </c>
      <c r="H7" s="67"/>
      <c r="I7" s="66" t="s">
        <v>166</v>
      </c>
      <c r="J7" s="67"/>
      <c r="K7" s="66" t="s">
        <v>169</v>
      </c>
      <c r="L7" s="67"/>
      <c r="M7" s="66" t="s">
        <v>167</v>
      </c>
      <c r="N7" s="67"/>
      <c r="O7" s="66" t="s">
        <v>178</v>
      </c>
      <c r="P7" s="67"/>
      <c r="Q7" s="66" t="s">
        <v>99</v>
      </c>
      <c r="R7" s="67"/>
      <c r="S7" s="15" t="s">
        <v>157</v>
      </c>
    </row>
    <row r="8" spans="1:20" s="57" customFormat="1" ht="15" customHeight="1" x14ac:dyDescent="0.3">
      <c r="A8" s="15"/>
      <c r="B8" s="15"/>
      <c r="C8" s="15"/>
      <c r="D8" s="15"/>
      <c r="E8" s="59" t="s">
        <v>268</v>
      </c>
      <c r="F8" s="60" t="s">
        <v>267</v>
      </c>
      <c r="G8" s="59" t="s">
        <v>268</v>
      </c>
      <c r="H8" s="60" t="s">
        <v>267</v>
      </c>
      <c r="I8" s="59" t="s">
        <v>268</v>
      </c>
      <c r="J8" s="60" t="s">
        <v>267</v>
      </c>
      <c r="K8" s="59" t="s">
        <v>268</v>
      </c>
      <c r="L8" s="60" t="s">
        <v>267</v>
      </c>
      <c r="M8" s="59" t="s">
        <v>268</v>
      </c>
      <c r="N8" s="60" t="s">
        <v>267</v>
      </c>
      <c r="O8" s="59" t="s">
        <v>268</v>
      </c>
      <c r="P8" s="60" t="s">
        <v>267</v>
      </c>
      <c r="Q8" s="59" t="s">
        <v>268</v>
      </c>
      <c r="R8" s="60" t="s">
        <v>267</v>
      </c>
      <c r="S8" s="15"/>
    </row>
    <row r="9" spans="1:20" ht="15" customHeight="1" x14ac:dyDescent="0.3">
      <c r="A9" s="19" t="s">
        <v>207</v>
      </c>
      <c r="B9" s="19" t="s">
        <v>158</v>
      </c>
      <c r="C9" s="19" t="s">
        <v>185</v>
      </c>
      <c r="D9" s="19" t="s">
        <v>266</v>
      </c>
      <c r="E9" s="76">
        <v>15.676936373488477</v>
      </c>
      <c r="F9" s="68">
        <v>2748480.4849999999</v>
      </c>
      <c r="G9" s="76">
        <v>2.3344808065252112</v>
      </c>
      <c r="H9" s="68">
        <v>409281.17499999999</v>
      </c>
      <c r="I9" s="76">
        <v>4.2200229588732734</v>
      </c>
      <c r="J9" s="68">
        <v>554916.13899999997</v>
      </c>
      <c r="K9" s="76">
        <v>0.21549053159936118</v>
      </c>
      <c r="L9" s="68">
        <v>37779.800000000003</v>
      </c>
      <c r="M9" s="76">
        <v>9.3020080991056773</v>
      </c>
      <c r="N9" s="68">
        <v>1223176.8570000001</v>
      </c>
      <c r="O9" s="76">
        <v>0</v>
      </c>
      <c r="P9" s="68">
        <v>0</v>
      </c>
      <c r="Q9" s="76">
        <v>31.748938769591998</v>
      </c>
      <c r="R9" s="68">
        <v>4973634.4560000002</v>
      </c>
      <c r="S9" s="62">
        <v>17.957544463568599</v>
      </c>
      <c r="T9" s="80"/>
    </row>
    <row r="10" spans="1:20" ht="15" customHeight="1" x14ac:dyDescent="0.3">
      <c r="A10" s="19" t="s">
        <v>208</v>
      </c>
      <c r="B10" s="19" t="s">
        <v>159</v>
      </c>
      <c r="C10" s="19" t="s">
        <v>186</v>
      </c>
      <c r="D10" s="19" t="s">
        <v>127</v>
      </c>
      <c r="E10" s="76">
        <v>71.623063626511524</v>
      </c>
      <c r="F10" s="68">
        <v>12556955.515000001</v>
      </c>
      <c r="G10" s="76">
        <v>10.665519193474788</v>
      </c>
      <c r="H10" s="68">
        <v>1869878.825</v>
      </c>
      <c r="I10" s="76">
        <v>19.279977041126727</v>
      </c>
      <c r="J10" s="68">
        <v>2535239.861</v>
      </c>
      <c r="K10" s="76">
        <v>0.98450946840063891</v>
      </c>
      <c r="L10" s="68">
        <v>172604.2</v>
      </c>
      <c r="M10" s="76">
        <v>42.497991900894327</v>
      </c>
      <c r="N10" s="68">
        <v>5588315.943</v>
      </c>
      <c r="O10" s="76">
        <v>0</v>
      </c>
      <c r="P10" s="68">
        <v>0</v>
      </c>
      <c r="Q10" s="76">
        <v>145.05106123040801</v>
      </c>
      <c r="R10" s="68">
        <v>22722994.344000001</v>
      </c>
      <c r="S10" s="62">
        <v>82.042455536431405</v>
      </c>
      <c r="T10" s="80"/>
    </row>
    <row r="11" spans="1:20" s="58" customFormat="1" ht="15" customHeight="1" x14ac:dyDescent="0.3">
      <c r="A11" s="63" t="s">
        <v>269</v>
      </c>
      <c r="B11" s="63"/>
      <c r="C11" s="63"/>
      <c r="D11" s="63"/>
      <c r="E11" s="77">
        <v>87.3</v>
      </c>
      <c r="F11" s="69">
        <v>15305436</v>
      </c>
      <c r="G11" s="77">
        <v>13</v>
      </c>
      <c r="H11" s="69">
        <v>2279160</v>
      </c>
      <c r="I11" s="77">
        <v>23.5</v>
      </c>
      <c r="J11" s="69">
        <v>3090156</v>
      </c>
      <c r="K11" s="77">
        <v>1.2000000000000002</v>
      </c>
      <c r="L11" s="69">
        <v>210384</v>
      </c>
      <c r="M11" s="77">
        <v>51.800000000000004</v>
      </c>
      <c r="N11" s="69">
        <v>6811492.7999999998</v>
      </c>
      <c r="O11" s="77">
        <v>0</v>
      </c>
      <c r="P11" s="69">
        <v>0</v>
      </c>
      <c r="Q11" s="77">
        <v>176.8</v>
      </c>
      <c r="R11" s="69">
        <v>27696628.800000001</v>
      </c>
      <c r="S11" s="64">
        <f>SUM(S9:S10)</f>
        <v>100</v>
      </c>
    </row>
    <row r="12" spans="1:20" s="58" customFormat="1" ht="15" customHeight="1" x14ac:dyDescent="0.3">
      <c r="A12" s="63" t="s">
        <v>160</v>
      </c>
      <c r="B12" s="63"/>
      <c r="C12" s="63"/>
      <c r="D12" s="63"/>
      <c r="E12" s="70">
        <v>873</v>
      </c>
      <c r="F12" s="71"/>
      <c r="G12" s="70">
        <v>130</v>
      </c>
      <c r="H12" s="71"/>
      <c r="I12" s="70">
        <v>235</v>
      </c>
      <c r="J12" s="71"/>
      <c r="K12" s="70">
        <v>12</v>
      </c>
      <c r="L12" s="71"/>
      <c r="M12" s="70">
        <v>518</v>
      </c>
      <c r="N12" s="71"/>
      <c r="O12" s="70">
        <v>0</v>
      </c>
      <c r="P12" s="71"/>
      <c r="Q12" s="70">
        <v>1768</v>
      </c>
      <c r="R12" s="71"/>
      <c r="S12" s="21"/>
    </row>
    <row r="13" spans="1:20" s="58" customFormat="1" ht="15" customHeight="1" x14ac:dyDescent="0.3">
      <c r="A13" s="63" t="s">
        <v>161</v>
      </c>
      <c r="B13" s="63"/>
      <c r="C13" s="63"/>
      <c r="D13" s="63"/>
      <c r="E13" s="72">
        <v>278.06</v>
      </c>
      <c r="F13" s="73"/>
      <c r="G13" s="72">
        <v>211.6</v>
      </c>
      <c r="H13" s="73"/>
      <c r="I13" s="72">
        <v>176.28</v>
      </c>
      <c r="J13" s="73"/>
      <c r="K13" s="72">
        <v>603.5</v>
      </c>
      <c r="L13" s="73"/>
      <c r="M13" s="72">
        <v>171.41</v>
      </c>
      <c r="N13" s="73"/>
      <c r="O13" s="72">
        <v>0</v>
      </c>
      <c r="P13" s="73"/>
      <c r="Q13" s="72">
        <v>237.48</v>
      </c>
      <c r="R13" s="73"/>
      <c r="S13" s="21"/>
    </row>
    <row r="14" spans="1:20" s="58" customFormat="1" ht="15" customHeight="1" x14ac:dyDescent="0.3">
      <c r="A14" s="63" t="s">
        <v>122</v>
      </c>
      <c r="B14" s="63"/>
      <c r="C14" s="63"/>
      <c r="D14" s="63"/>
      <c r="E14" s="72">
        <v>4255900012.8000002</v>
      </c>
      <c r="F14" s="73"/>
      <c r="G14" s="72">
        <v>482268502.80000001</v>
      </c>
      <c r="H14" s="73"/>
      <c r="I14" s="72">
        <v>544722180</v>
      </c>
      <c r="J14" s="73"/>
      <c r="K14" s="72">
        <v>126966744</v>
      </c>
      <c r="L14" s="73"/>
      <c r="M14" s="72">
        <v>1167541149.3599999</v>
      </c>
      <c r="N14" s="73"/>
      <c r="O14" s="72">
        <v>0</v>
      </c>
      <c r="P14" s="73"/>
      <c r="Q14" s="72">
        <v>6577398588.96</v>
      </c>
      <c r="R14" s="73"/>
      <c r="S14" s="21"/>
    </row>
    <row r="15" spans="1:20" s="58" customFormat="1" ht="15" customHeight="1" x14ac:dyDescent="0.3">
      <c r="A15" s="65" t="s">
        <v>270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7" spans="1:19" ht="15" customHeight="1" x14ac:dyDescent="0.3">
      <c r="A17" s="75" t="s">
        <v>165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</row>
    <row r="19" spans="1:19" ht="15" customHeight="1" x14ac:dyDescent="0.3">
      <c r="F19" s="79"/>
      <c r="H19" s="79"/>
      <c r="I19" s="79"/>
      <c r="J19" s="79"/>
      <c r="K19" s="79"/>
      <c r="L19" s="79"/>
      <c r="M19" s="79"/>
      <c r="N19" s="79"/>
      <c r="O19" s="79"/>
      <c r="R19" s="78"/>
    </row>
  </sheetData>
  <mergeCells count="41">
    <mergeCell ref="Q14:R14"/>
    <mergeCell ref="B2:S2"/>
    <mergeCell ref="B4:S4"/>
    <mergeCell ref="A15:S15"/>
    <mergeCell ref="A17:S17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2:F12"/>
    <mergeCell ref="G12:H12"/>
    <mergeCell ref="I12:J12"/>
    <mergeCell ref="K12:L12"/>
    <mergeCell ref="M12:N12"/>
    <mergeCell ref="O12:P12"/>
    <mergeCell ref="A13:D13"/>
    <mergeCell ref="A14:D14"/>
    <mergeCell ref="E13:F13"/>
    <mergeCell ref="G13:H13"/>
    <mergeCell ref="I13:J13"/>
    <mergeCell ref="O7:P7"/>
    <mergeCell ref="M7:N7"/>
    <mergeCell ref="K7:L7"/>
    <mergeCell ref="S7:S8"/>
    <mergeCell ref="A11:D11"/>
    <mergeCell ref="A12:D12"/>
    <mergeCell ref="Q12:R12"/>
    <mergeCell ref="A7:A8"/>
    <mergeCell ref="B7:B8"/>
    <mergeCell ref="C7:C8"/>
    <mergeCell ref="D7:D8"/>
    <mergeCell ref="E7:F7"/>
    <mergeCell ref="G7:H7"/>
    <mergeCell ref="I7:J7"/>
    <mergeCell ref="Q7:R7"/>
  </mergeCells>
  <pageMargins left="0.25" right="0.25" top="0.75" bottom="0.75" header="0.3" footer="0.3"/>
  <pageSetup paperSize="9" scale="60" orientation="landscape" r:id="rId1"/>
  <ignoredErrors>
    <ignoredError sqref="C9:C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79"/>
  <sheetViews>
    <sheetView showGridLines="0" zoomScaleNormal="100" workbookViewId="0"/>
  </sheetViews>
  <sheetFormatPr defaultColWidth="8.88671875" defaultRowHeight="15" customHeight="1" x14ac:dyDescent="0.3"/>
  <cols>
    <col min="1" max="1" width="33.21875" style="2" bestFit="1" customWidth="1"/>
    <col min="2" max="2" width="12.44140625" style="2" bestFit="1" customWidth="1"/>
    <col min="3" max="3" width="12.5546875" style="2" bestFit="1" customWidth="1"/>
    <col min="4" max="4" width="11.5546875" style="2" bestFit="1" customWidth="1"/>
    <col min="5" max="5" width="13.88671875" style="2" bestFit="1" customWidth="1"/>
    <col min="6" max="6" width="8.88671875" style="2" customWidth="1"/>
    <col min="7" max="7" width="33.21875" style="2" bestFit="1" customWidth="1"/>
    <col min="8" max="8" width="12.44140625" style="2" bestFit="1" customWidth="1"/>
    <col min="9" max="9" width="12.5546875" style="2" bestFit="1" customWidth="1"/>
    <col min="10" max="10" width="11.5546875" style="2" bestFit="1" customWidth="1"/>
    <col min="11" max="11" width="13.88671875" style="2" bestFit="1" customWidth="1"/>
    <col min="12" max="12" width="8.88671875" style="2" customWidth="1"/>
    <col min="13" max="16384" width="8.88671875" style="2"/>
  </cols>
  <sheetData>
    <row r="2" spans="1:11" s="1" customFormat="1" ht="15" customHeight="1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4" spans="1:11" s="1" customFormat="1" ht="15" customHeight="1" x14ac:dyDescent="0.3">
      <c r="A4" s="9" t="s">
        <v>271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6" spans="1:11" s="4" customFormat="1" ht="15" customHeight="1" x14ac:dyDescent="0.3">
      <c r="A6" s="3" t="s">
        <v>162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5" customFormat="1" ht="31.95" customHeight="1" x14ac:dyDescent="0.3">
      <c r="A7" s="28" t="s">
        <v>1</v>
      </c>
      <c r="B7" s="28" t="s">
        <v>156</v>
      </c>
      <c r="C7" s="28" t="s">
        <v>163</v>
      </c>
      <c r="D7" s="28" t="s">
        <v>272</v>
      </c>
      <c r="E7" s="28" t="s">
        <v>157</v>
      </c>
      <c r="G7" s="28" t="s">
        <v>1</v>
      </c>
      <c r="H7" s="28" t="s">
        <v>156</v>
      </c>
      <c r="I7" s="28" t="s">
        <v>163</v>
      </c>
      <c r="J7" s="28" t="s">
        <v>272</v>
      </c>
      <c r="K7" s="28" t="s">
        <v>157</v>
      </c>
    </row>
    <row r="8" spans="1:11" ht="16.05" customHeight="1" x14ac:dyDescent="0.3">
      <c r="A8" s="84" t="s">
        <v>25</v>
      </c>
      <c r="B8" s="86" t="s">
        <v>158</v>
      </c>
      <c r="C8" s="88">
        <v>110191.08</v>
      </c>
      <c r="D8" s="92">
        <v>0.62851403148528395</v>
      </c>
      <c r="E8" s="90">
        <v>0.17957544463568598</v>
      </c>
      <c r="G8" s="84" t="s">
        <v>19</v>
      </c>
      <c r="H8" s="86" t="s">
        <v>158</v>
      </c>
      <c r="I8" s="88">
        <v>346314.84</v>
      </c>
      <c r="J8" s="92">
        <v>1.9753299110198499</v>
      </c>
      <c r="K8" s="90">
        <v>0.17957544463568598</v>
      </c>
    </row>
    <row r="9" spans="1:11" ht="16.05" customHeight="1" x14ac:dyDescent="0.3">
      <c r="A9" s="61"/>
      <c r="B9" s="86" t="s">
        <v>159</v>
      </c>
      <c r="C9" s="88">
        <v>503428.92</v>
      </c>
      <c r="D9" s="92">
        <v>2.8714859685147198</v>
      </c>
      <c r="E9" s="90">
        <v>0.82042455536431402</v>
      </c>
      <c r="G9" s="61"/>
      <c r="H9" s="86" t="s">
        <v>159</v>
      </c>
      <c r="I9" s="88">
        <v>1582205.16</v>
      </c>
      <c r="J9" s="92">
        <v>9.0246700889801499</v>
      </c>
      <c r="K9" s="90">
        <v>0.82042455536431402</v>
      </c>
    </row>
    <row r="10" spans="1:11" s="4" customFormat="1" ht="16.05" customHeight="1" x14ac:dyDescent="0.3">
      <c r="A10" s="85"/>
      <c r="B10" s="87" t="s">
        <v>164</v>
      </c>
      <c r="C10" s="89">
        <f>SUM(C8:C9)</f>
        <v>613620</v>
      </c>
      <c r="D10" s="93">
        <f>SUM(D8:D9)</f>
        <v>3.5000000000000036</v>
      </c>
      <c r="E10" s="91">
        <f>SUM(E8:E9)</f>
        <v>1</v>
      </c>
      <c r="G10" s="85"/>
      <c r="H10" s="87" t="s">
        <v>164</v>
      </c>
      <c r="I10" s="89">
        <f>SUM(I8:I9)</f>
        <v>1928520</v>
      </c>
      <c r="J10" s="93">
        <f>SUM(J8:J9)</f>
        <v>11</v>
      </c>
      <c r="K10" s="91">
        <f>SUM(K8:K9)</f>
        <v>1</v>
      </c>
    </row>
    <row r="12" spans="1:11" s="5" customFormat="1" ht="31.95" customHeight="1" x14ac:dyDescent="0.3">
      <c r="A12" s="28" t="s">
        <v>1</v>
      </c>
      <c r="B12" s="28" t="s">
        <v>156</v>
      </c>
      <c r="C12" s="28" t="s">
        <v>163</v>
      </c>
      <c r="D12" s="28" t="s">
        <v>272</v>
      </c>
      <c r="E12" s="28" t="s">
        <v>157</v>
      </c>
      <c r="G12" s="28" t="s">
        <v>1</v>
      </c>
      <c r="H12" s="28" t="s">
        <v>156</v>
      </c>
      <c r="I12" s="28" t="s">
        <v>163</v>
      </c>
      <c r="J12" s="28" t="s">
        <v>272</v>
      </c>
      <c r="K12" s="28" t="s">
        <v>157</v>
      </c>
    </row>
    <row r="13" spans="1:11" ht="16.05" customHeight="1" x14ac:dyDescent="0.3">
      <c r="A13" s="84" t="s">
        <v>78</v>
      </c>
      <c r="B13" s="86" t="s">
        <v>158</v>
      </c>
      <c r="C13" s="88">
        <v>53521.39</v>
      </c>
      <c r="D13" s="92">
        <v>0.30527829112479998</v>
      </c>
      <c r="E13" s="90">
        <v>0.17957544463568598</v>
      </c>
      <c r="G13" s="84" t="s">
        <v>55</v>
      </c>
      <c r="H13" s="86" t="s">
        <v>158</v>
      </c>
      <c r="I13" s="88">
        <v>220382.16500000001</v>
      </c>
      <c r="J13" s="92">
        <v>1.25702809148985</v>
      </c>
      <c r="K13" s="90">
        <v>0.17957544463568598</v>
      </c>
    </row>
    <row r="14" spans="1:11" ht="16.05" customHeight="1" x14ac:dyDescent="0.3">
      <c r="A14" s="61"/>
      <c r="B14" s="86" t="s">
        <v>159</v>
      </c>
      <c r="C14" s="88">
        <v>244522.61</v>
      </c>
      <c r="D14" s="92">
        <v>1.3947217088752</v>
      </c>
      <c r="E14" s="90">
        <v>0.82042455536431402</v>
      </c>
      <c r="G14" s="61"/>
      <c r="H14" s="86" t="s">
        <v>159</v>
      </c>
      <c r="I14" s="88">
        <v>1006857.835</v>
      </c>
      <c r="J14" s="92">
        <v>5.7429719085101496</v>
      </c>
      <c r="K14" s="90">
        <v>0.82042455536431402</v>
      </c>
    </row>
    <row r="15" spans="1:11" s="4" customFormat="1" ht="16.05" customHeight="1" x14ac:dyDescent="0.3">
      <c r="A15" s="85"/>
      <c r="B15" s="87" t="s">
        <v>164</v>
      </c>
      <c r="C15" s="89">
        <f>SUM(C13:C14)</f>
        <v>298044</v>
      </c>
      <c r="D15" s="93">
        <f>SUM(D13:D14)</f>
        <v>1.7</v>
      </c>
      <c r="E15" s="91">
        <f>SUM(E13:E14)</f>
        <v>1</v>
      </c>
      <c r="G15" s="85"/>
      <c r="H15" s="87" t="s">
        <v>164</v>
      </c>
      <c r="I15" s="89">
        <f>SUM(I13:I14)</f>
        <v>1227240</v>
      </c>
      <c r="J15" s="93">
        <f>SUM(J13:J14)</f>
        <v>7</v>
      </c>
      <c r="K15" s="91">
        <f>SUM(K13:K14)</f>
        <v>1</v>
      </c>
    </row>
    <row r="17" spans="1:11" s="5" customFormat="1" ht="31.95" customHeight="1" x14ac:dyDescent="0.3">
      <c r="A17" s="28" t="s">
        <v>1</v>
      </c>
      <c r="B17" s="28" t="s">
        <v>156</v>
      </c>
      <c r="C17" s="28" t="s">
        <v>163</v>
      </c>
      <c r="D17" s="28" t="s">
        <v>272</v>
      </c>
      <c r="E17" s="28" t="s">
        <v>157</v>
      </c>
      <c r="G17" s="28" t="s">
        <v>1</v>
      </c>
      <c r="H17" s="28" t="s">
        <v>156</v>
      </c>
      <c r="I17" s="28" t="s">
        <v>163</v>
      </c>
      <c r="J17" s="28" t="s">
        <v>272</v>
      </c>
      <c r="K17" s="28" t="s">
        <v>157</v>
      </c>
    </row>
    <row r="18" spans="1:11" ht="16.05" customHeight="1" x14ac:dyDescent="0.3">
      <c r="A18" s="84" t="s">
        <v>38</v>
      </c>
      <c r="B18" s="86" t="s">
        <v>158</v>
      </c>
      <c r="C18" s="88">
        <v>843748.875</v>
      </c>
      <c r="D18" s="92">
        <v>4.8126219199178601</v>
      </c>
      <c r="E18" s="90">
        <v>0.17957544463568598</v>
      </c>
      <c r="G18" s="84" t="s">
        <v>82</v>
      </c>
      <c r="H18" s="86" t="s">
        <v>158</v>
      </c>
      <c r="I18" s="88">
        <v>37779.800000000003</v>
      </c>
      <c r="J18" s="92">
        <v>0.21549053159936099</v>
      </c>
      <c r="K18" s="90">
        <v>0.17957544463568598</v>
      </c>
    </row>
    <row r="19" spans="1:11" ht="16.05" customHeight="1" x14ac:dyDescent="0.3">
      <c r="A19" s="61"/>
      <c r="B19" s="86" t="s">
        <v>159</v>
      </c>
      <c r="C19" s="88">
        <v>3854827.125</v>
      </c>
      <c r="D19" s="92">
        <v>21.987378080082099</v>
      </c>
      <c r="E19" s="90">
        <v>0.82042455536431402</v>
      </c>
      <c r="G19" s="61"/>
      <c r="H19" s="86" t="s">
        <v>159</v>
      </c>
      <c r="I19" s="88">
        <v>172604.2</v>
      </c>
      <c r="J19" s="92">
        <v>0.98450946840063902</v>
      </c>
      <c r="K19" s="90">
        <v>0.82042455536431402</v>
      </c>
    </row>
    <row r="20" spans="1:11" s="4" customFormat="1" ht="16.05" customHeight="1" x14ac:dyDescent="0.3">
      <c r="A20" s="85"/>
      <c r="B20" s="87" t="s">
        <v>164</v>
      </c>
      <c r="C20" s="89">
        <f>SUM(C18:C19)</f>
        <v>4698576</v>
      </c>
      <c r="D20" s="93">
        <f>SUM(D18:D19)</f>
        <v>26.799999999999958</v>
      </c>
      <c r="E20" s="91">
        <f>SUM(E18:E19)</f>
        <v>1</v>
      </c>
      <c r="G20" s="85"/>
      <c r="H20" s="87" t="s">
        <v>164</v>
      </c>
      <c r="I20" s="89">
        <f>SUM(I18:I19)</f>
        <v>210384</v>
      </c>
      <c r="J20" s="93">
        <f>SUM(J18:J19)</f>
        <v>1.2</v>
      </c>
      <c r="K20" s="91">
        <f>SUM(K18:K19)</f>
        <v>1</v>
      </c>
    </row>
    <row r="22" spans="1:11" s="5" customFormat="1" ht="31.95" customHeight="1" x14ac:dyDescent="0.3">
      <c r="A22" s="28" t="s">
        <v>1</v>
      </c>
      <c r="B22" s="28" t="s">
        <v>156</v>
      </c>
      <c r="C22" s="28" t="s">
        <v>163</v>
      </c>
      <c r="D22" s="28" t="s">
        <v>272</v>
      </c>
      <c r="E22" s="28" t="s">
        <v>157</v>
      </c>
      <c r="G22" s="28" t="s">
        <v>1</v>
      </c>
      <c r="H22" s="28" t="s">
        <v>156</v>
      </c>
      <c r="I22" s="28" t="s">
        <v>163</v>
      </c>
      <c r="J22" s="28" t="s">
        <v>272</v>
      </c>
      <c r="K22" s="28" t="s">
        <v>157</v>
      </c>
    </row>
    <row r="23" spans="1:11" ht="16.05" customHeight="1" x14ac:dyDescent="0.3">
      <c r="A23" s="84" t="s">
        <v>33</v>
      </c>
      <c r="B23" s="86" t="s">
        <v>158</v>
      </c>
      <c r="C23" s="88">
        <v>220382.16500000001</v>
      </c>
      <c r="D23" s="92">
        <v>1.25702809148985</v>
      </c>
      <c r="E23" s="90">
        <v>0.17957544463568598</v>
      </c>
      <c r="G23" s="84" t="s">
        <v>45</v>
      </c>
      <c r="H23" s="86" t="s">
        <v>158</v>
      </c>
      <c r="I23" s="88">
        <v>107042.765</v>
      </c>
      <c r="J23" s="92">
        <v>0.61055649669176404</v>
      </c>
      <c r="K23" s="90">
        <v>0.17957544463568598</v>
      </c>
    </row>
    <row r="24" spans="1:11" ht="16.05" customHeight="1" x14ac:dyDescent="0.3">
      <c r="A24" s="61"/>
      <c r="B24" s="86" t="s">
        <v>159</v>
      </c>
      <c r="C24" s="88">
        <v>1006857.835</v>
      </c>
      <c r="D24" s="92">
        <v>5.7429719085101496</v>
      </c>
      <c r="E24" s="90">
        <v>0.82042455536431402</v>
      </c>
      <c r="G24" s="61"/>
      <c r="H24" s="86" t="s">
        <v>159</v>
      </c>
      <c r="I24" s="88">
        <v>489045.23499999999</v>
      </c>
      <c r="J24" s="92">
        <v>2.7894435033082399</v>
      </c>
      <c r="K24" s="90">
        <v>0.82042455536431402</v>
      </c>
    </row>
    <row r="25" spans="1:11" s="4" customFormat="1" ht="16.05" customHeight="1" x14ac:dyDescent="0.3">
      <c r="A25" s="85"/>
      <c r="B25" s="87" t="s">
        <v>164</v>
      </c>
      <c r="C25" s="89">
        <f>SUM(C23:C24)</f>
        <v>1227240</v>
      </c>
      <c r="D25" s="93">
        <f>SUM(D23:D24)</f>
        <v>7</v>
      </c>
      <c r="E25" s="91">
        <f>SUM(E23:E24)</f>
        <v>1</v>
      </c>
      <c r="G25" s="85"/>
      <c r="H25" s="87" t="s">
        <v>164</v>
      </c>
      <c r="I25" s="89">
        <f>SUM(I23:I24)</f>
        <v>596088</v>
      </c>
      <c r="J25" s="93">
        <f>SUM(J23:J24)</f>
        <v>3.4000000000000039</v>
      </c>
      <c r="K25" s="91">
        <f>SUM(K23:K24)</f>
        <v>1</v>
      </c>
    </row>
    <row r="27" spans="1:11" s="5" customFormat="1" ht="31.95" customHeight="1" x14ac:dyDescent="0.3">
      <c r="A27" s="28" t="s">
        <v>1</v>
      </c>
      <c r="B27" s="28" t="s">
        <v>156</v>
      </c>
      <c r="C27" s="28" t="s">
        <v>163</v>
      </c>
      <c r="D27" s="28" t="s">
        <v>272</v>
      </c>
      <c r="E27" s="28" t="s">
        <v>157</v>
      </c>
      <c r="G27" s="28" t="s">
        <v>1</v>
      </c>
      <c r="H27" s="28" t="s">
        <v>156</v>
      </c>
      <c r="I27" s="28" t="s">
        <v>163</v>
      </c>
      <c r="J27" s="28" t="s">
        <v>272</v>
      </c>
      <c r="K27" s="28" t="s">
        <v>157</v>
      </c>
    </row>
    <row r="28" spans="1:11" ht="16.05" customHeight="1" x14ac:dyDescent="0.3">
      <c r="A28" s="84" t="s">
        <v>29</v>
      </c>
      <c r="B28" s="86" t="s">
        <v>158</v>
      </c>
      <c r="C28" s="88">
        <v>94449.505000000005</v>
      </c>
      <c r="D28" s="92">
        <v>0.53872635751768205</v>
      </c>
      <c r="E28" s="90">
        <v>0.17957544463568598</v>
      </c>
      <c r="G28" s="84" t="s">
        <v>58</v>
      </c>
      <c r="H28" s="86" t="s">
        <v>158</v>
      </c>
      <c r="I28" s="88">
        <v>69262.97</v>
      </c>
      <c r="J28" s="92">
        <v>0.39506599361168199</v>
      </c>
      <c r="K28" s="90">
        <v>0.17957544463568598</v>
      </c>
    </row>
    <row r="29" spans="1:11" ht="16.05" customHeight="1" x14ac:dyDescent="0.3">
      <c r="A29" s="61"/>
      <c r="B29" s="86" t="s">
        <v>159</v>
      </c>
      <c r="C29" s="88">
        <v>431510.495</v>
      </c>
      <c r="D29" s="92">
        <v>2.4612736424823201</v>
      </c>
      <c r="E29" s="90">
        <v>0.82042455536431402</v>
      </c>
      <c r="G29" s="61"/>
      <c r="H29" s="86" t="s">
        <v>159</v>
      </c>
      <c r="I29" s="88">
        <v>316441.03000000003</v>
      </c>
      <c r="J29" s="92">
        <v>1.8049340063883199</v>
      </c>
      <c r="K29" s="90">
        <v>0.82042455536431402</v>
      </c>
    </row>
    <row r="30" spans="1:11" s="4" customFormat="1" ht="16.05" customHeight="1" x14ac:dyDescent="0.3">
      <c r="A30" s="85"/>
      <c r="B30" s="87" t="s">
        <v>164</v>
      </c>
      <c r="C30" s="89">
        <f>SUM(C28:C29)</f>
        <v>525960</v>
      </c>
      <c r="D30" s="93">
        <f>SUM(D28:D29)</f>
        <v>3.0000000000000022</v>
      </c>
      <c r="E30" s="91">
        <f>SUM(E28:E29)</f>
        <v>1</v>
      </c>
      <c r="G30" s="85"/>
      <c r="H30" s="87" t="s">
        <v>164</v>
      </c>
      <c r="I30" s="89">
        <f>SUM(I28:I29)</f>
        <v>385704</v>
      </c>
      <c r="J30" s="93">
        <f>SUM(J28:J29)</f>
        <v>2.200000000000002</v>
      </c>
      <c r="K30" s="91">
        <f>SUM(K28:K29)</f>
        <v>1</v>
      </c>
    </row>
    <row r="32" spans="1:11" s="5" customFormat="1" ht="31.95" customHeight="1" x14ac:dyDescent="0.3">
      <c r="A32" s="28" t="s">
        <v>1</v>
      </c>
      <c r="B32" s="28" t="s">
        <v>156</v>
      </c>
      <c r="C32" s="28" t="s">
        <v>163</v>
      </c>
      <c r="D32" s="28" t="s">
        <v>272</v>
      </c>
      <c r="E32" s="28" t="s">
        <v>157</v>
      </c>
      <c r="G32" s="28" t="s">
        <v>1</v>
      </c>
      <c r="H32" s="28" t="s">
        <v>156</v>
      </c>
      <c r="I32" s="28" t="s">
        <v>163</v>
      </c>
      <c r="J32" s="28" t="s">
        <v>272</v>
      </c>
      <c r="K32" s="28" t="s">
        <v>157</v>
      </c>
    </row>
    <row r="33" spans="1:11" ht="16.05" customHeight="1" x14ac:dyDescent="0.3">
      <c r="A33" s="84" t="s">
        <v>49</v>
      </c>
      <c r="B33" s="86" t="s">
        <v>158</v>
      </c>
      <c r="C33" s="88">
        <v>56669.705000000002</v>
      </c>
      <c r="D33" s="92">
        <v>0.32323582591832101</v>
      </c>
      <c r="E33" s="90">
        <v>0.17957544463568598</v>
      </c>
      <c r="G33" s="84" t="s">
        <v>42</v>
      </c>
      <c r="H33" s="86" t="s">
        <v>158</v>
      </c>
      <c r="I33" s="88">
        <v>588735.22499999998</v>
      </c>
      <c r="J33" s="92">
        <v>3.3580608316221801</v>
      </c>
      <c r="K33" s="90">
        <v>0.17957544463568598</v>
      </c>
    </row>
    <row r="34" spans="1:11" ht="16.05" customHeight="1" x14ac:dyDescent="0.3">
      <c r="A34" s="61"/>
      <c r="B34" s="86" t="s">
        <v>159</v>
      </c>
      <c r="C34" s="88">
        <v>258906.29500000001</v>
      </c>
      <c r="D34" s="92">
        <v>1.4767641740816799</v>
      </c>
      <c r="E34" s="90">
        <v>0.82042455536431402</v>
      </c>
      <c r="G34" s="61"/>
      <c r="H34" s="86" t="s">
        <v>159</v>
      </c>
      <c r="I34" s="88">
        <v>2689748.7749999999</v>
      </c>
      <c r="J34" s="92">
        <v>15.341939168377801</v>
      </c>
      <c r="K34" s="90">
        <v>0.82042455536431402</v>
      </c>
    </row>
    <row r="35" spans="1:11" s="4" customFormat="1" ht="16.05" customHeight="1" x14ac:dyDescent="0.3">
      <c r="A35" s="85"/>
      <c r="B35" s="87" t="s">
        <v>164</v>
      </c>
      <c r="C35" s="89">
        <f>SUM(C33:C34)</f>
        <v>315576</v>
      </c>
      <c r="D35" s="93">
        <f>SUM(D33:D34)</f>
        <v>1.8000000000000009</v>
      </c>
      <c r="E35" s="91">
        <f>SUM(E33:E34)</f>
        <v>1</v>
      </c>
      <c r="G35" s="85"/>
      <c r="H35" s="87" t="s">
        <v>164</v>
      </c>
      <c r="I35" s="89">
        <f>SUM(I33:I34)</f>
        <v>3278484</v>
      </c>
      <c r="J35" s="93">
        <f>SUM(J33:J34)</f>
        <v>18.699999999999982</v>
      </c>
      <c r="K35" s="91">
        <f>SUM(K33:K34)</f>
        <v>1</v>
      </c>
    </row>
    <row r="37" spans="1:11" s="82" customFormat="1" ht="16.05" customHeight="1" x14ac:dyDescent="0.3">
      <c r="A37" s="81" t="s">
        <v>165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</row>
    <row r="39" spans="1:11" s="4" customFormat="1" ht="13.8" x14ac:dyDescent="0.3">
      <c r="A39" s="3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s="5" customFormat="1" ht="31.95" customHeight="1" x14ac:dyDescent="0.3">
      <c r="A40" s="28" t="s">
        <v>1</v>
      </c>
      <c r="B40" s="28" t="s">
        <v>156</v>
      </c>
      <c r="C40" s="28" t="s">
        <v>163</v>
      </c>
      <c r="D40" s="28" t="s">
        <v>272</v>
      </c>
      <c r="E40" s="28" t="s">
        <v>157</v>
      </c>
      <c r="G40" s="28" t="s">
        <v>1</v>
      </c>
      <c r="H40" s="28" t="s">
        <v>156</v>
      </c>
      <c r="I40" s="28" t="s">
        <v>163</v>
      </c>
      <c r="J40" s="28" t="s">
        <v>272</v>
      </c>
      <c r="K40" s="28" t="s">
        <v>157</v>
      </c>
    </row>
    <row r="41" spans="1:11" ht="16.05" customHeight="1" x14ac:dyDescent="0.3">
      <c r="A41" s="84" t="s">
        <v>75</v>
      </c>
      <c r="B41" s="86" t="s">
        <v>158</v>
      </c>
      <c r="C41" s="88">
        <v>236134.527</v>
      </c>
      <c r="D41" s="92">
        <v>1.7957544488045301</v>
      </c>
      <c r="E41" s="90">
        <v>0.17957544463568598</v>
      </c>
      <c r="G41" s="84" t="s">
        <v>91</v>
      </c>
      <c r="H41" s="86" t="s">
        <v>158</v>
      </c>
      <c r="I41" s="88">
        <v>153487.446</v>
      </c>
      <c r="J41" s="92">
        <v>1.16724041795948</v>
      </c>
      <c r="K41" s="90">
        <v>0.17957544463568598</v>
      </c>
    </row>
    <row r="42" spans="1:11" ht="16.05" customHeight="1" x14ac:dyDescent="0.3">
      <c r="A42" s="61"/>
      <c r="B42" s="86" t="s">
        <v>159</v>
      </c>
      <c r="C42" s="88">
        <v>1078825.473</v>
      </c>
      <c r="D42" s="92">
        <v>8.2042455511954699</v>
      </c>
      <c r="E42" s="90">
        <v>0.82042455536431402</v>
      </c>
      <c r="G42" s="61"/>
      <c r="H42" s="86" t="s">
        <v>159</v>
      </c>
      <c r="I42" s="88">
        <v>701236.554</v>
      </c>
      <c r="J42" s="92">
        <v>5.33275958204052</v>
      </c>
      <c r="K42" s="90">
        <v>0.82042455536431402</v>
      </c>
    </row>
    <row r="43" spans="1:11" s="4" customFormat="1" ht="16.05" customHeight="1" x14ac:dyDescent="0.3">
      <c r="A43" s="85"/>
      <c r="B43" s="87" t="s">
        <v>164</v>
      </c>
      <c r="C43" s="89">
        <f>SUM(C41:C42)</f>
        <v>1314960</v>
      </c>
      <c r="D43" s="93">
        <f>SUM(D41:D42)</f>
        <v>10</v>
      </c>
      <c r="E43" s="91">
        <f>SUM(E41:E42)</f>
        <v>1</v>
      </c>
      <c r="G43" s="85"/>
      <c r="H43" s="87" t="s">
        <v>164</v>
      </c>
      <c r="I43" s="89">
        <f>SUM(I41:I42)</f>
        <v>854724</v>
      </c>
      <c r="J43" s="93">
        <f>SUM(J41:J42)</f>
        <v>6.5</v>
      </c>
      <c r="K43" s="91">
        <f>SUM(K41:K42)</f>
        <v>1</v>
      </c>
    </row>
    <row r="45" spans="1:11" s="5" customFormat="1" ht="31.95" customHeight="1" x14ac:dyDescent="0.3">
      <c r="A45" s="28" t="s">
        <v>1</v>
      </c>
      <c r="B45" s="28" t="s">
        <v>156</v>
      </c>
      <c r="C45" s="28" t="s">
        <v>163</v>
      </c>
      <c r="D45" s="28" t="s">
        <v>272</v>
      </c>
      <c r="E45" s="28" t="s">
        <v>157</v>
      </c>
    </row>
    <row r="46" spans="1:11" ht="16.05" customHeight="1" x14ac:dyDescent="0.3">
      <c r="A46" s="84" t="s">
        <v>87</v>
      </c>
      <c r="B46" s="86" t="s">
        <v>158</v>
      </c>
      <c r="C46" s="88">
        <v>165294.166</v>
      </c>
      <c r="D46" s="92">
        <v>1.25702809210927</v>
      </c>
      <c r="E46" s="90">
        <v>0.17957544463568598</v>
      </c>
    </row>
    <row r="47" spans="1:11" ht="16.05" customHeight="1" x14ac:dyDescent="0.3">
      <c r="A47" s="61"/>
      <c r="B47" s="86" t="s">
        <v>159</v>
      </c>
      <c r="C47" s="88">
        <v>755177.83400000003</v>
      </c>
      <c r="D47" s="92">
        <v>5.7429719078907304</v>
      </c>
      <c r="E47" s="90">
        <v>0.82042455536431402</v>
      </c>
    </row>
    <row r="48" spans="1:11" s="4" customFormat="1" ht="16.05" customHeight="1" x14ac:dyDescent="0.3">
      <c r="A48" s="85"/>
      <c r="B48" s="87" t="s">
        <v>164</v>
      </c>
      <c r="C48" s="89">
        <f>SUM(C46:C47)</f>
        <v>920472</v>
      </c>
      <c r="D48" s="93">
        <f>SUM(D46:D47)</f>
        <v>7</v>
      </c>
      <c r="E48" s="91">
        <f>SUM(E46:E47)</f>
        <v>1</v>
      </c>
    </row>
    <row r="50" spans="1:11" s="82" customFormat="1" ht="16.05" customHeight="1" x14ac:dyDescent="0.3">
      <c r="A50" s="81" t="s">
        <v>165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</row>
    <row r="52" spans="1:11" s="4" customFormat="1" ht="13.8" x14ac:dyDescent="0.3">
      <c r="A52" s="3" t="s">
        <v>167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s="5" customFormat="1" ht="31.95" customHeight="1" x14ac:dyDescent="0.3">
      <c r="A53" s="28" t="s">
        <v>1</v>
      </c>
      <c r="B53" s="28" t="s">
        <v>156</v>
      </c>
      <c r="C53" s="28" t="s">
        <v>163</v>
      </c>
      <c r="D53" s="28" t="s">
        <v>272</v>
      </c>
      <c r="E53" s="28" t="s">
        <v>157</v>
      </c>
      <c r="G53" s="28" t="s">
        <v>1</v>
      </c>
      <c r="H53" s="28" t="s">
        <v>156</v>
      </c>
      <c r="I53" s="28" t="s">
        <v>163</v>
      </c>
      <c r="J53" s="28" t="s">
        <v>272</v>
      </c>
      <c r="K53" s="28" t="s">
        <v>157</v>
      </c>
    </row>
    <row r="54" spans="1:11" ht="16.05" customHeight="1" x14ac:dyDescent="0.3">
      <c r="A54" s="84" t="s">
        <v>70</v>
      </c>
      <c r="B54" s="86" t="s">
        <v>158</v>
      </c>
      <c r="C54" s="88">
        <v>391983.31699999998</v>
      </c>
      <c r="D54" s="92">
        <v>2.9809524015939699</v>
      </c>
      <c r="E54" s="90">
        <v>0.17957544463568598</v>
      </c>
      <c r="G54" s="84" t="s">
        <v>66</v>
      </c>
      <c r="H54" s="86" t="s">
        <v>158</v>
      </c>
      <c r="I54" s="88">
        <v>391983.31699999998</v>
      </c>
      <c r="J54" s="92">
        <v>2.9809524015939699</v>
      </c>
      <c r="K54" s="90">
        <v>0.17957544463568598</v>
      </c>
    </row>
    <row r="55" spans="1:11" ht="16.05" customHeight="1" x14ac:dyDescent="0.3">
      <c r="A55" s="61"/>
      <c r="B55" s="86" t="s">
        <v>159</v>
      </c>
      <c r="C55" s="88">
        <v>1790850.2830000001</v>
      </c>
      <c r="D55" s="92">
        <v>13.619047598406</v>
      </c>
      <c r="E55" s="90">
        <v>0.82042455536431402</v>
      </c>
      <c r="G55" s="61"/>
      <c r="H55" s="86" t="s">
        <v>159</v>
      </c>
      <c r="I55" s="88">
        <v>1790850.2830000001</v>
      </c>
      <c r="J55" s="92">
        <v>13.619047598406</v>
      </c>
      <c r="K55" s="90">
        <v>0.82042455536431402</v>
      </c>
    </row>
    <row r="56" spans="1:11" s="4" customFormat="1" ht="16.05" customHeight="1" x14ac:dyDescent="0.3">
      <c r="A56" s="85"/>
      <c r="B56" s="87" t="s">
        <v>164</v>
      </c>
      <c r="C56" s="89">
        <f>SUM(C54:C55)</f>
        <v>2182833.6</v>
      </c>
      <c r="D56" s="93">
        <f>SUM(D54:D55)</f>
        <v>16.599999999999969</v>
      </c>
      <c r="E56" s="91">
        <f>SUM(E54:E55)</f>
        <v>1</v>
      </c>
      <c r="G56" s="85"/>
      <c r="H56" s="87" t="s">
        <v>164</v>
      </c>
      <c r="I56" s="89">
        <f>SUM(I54:I55)</f>
        <v>2182833.6</v>
      </c>
      <c r="J56" s="93">
        <f>SUM(J54:J55)</f>
        <v>16.599999999999969</v>
      </c>
      <c r="K56" s="91">
        <f>SUM(K54:K55)</f>
        <v>1</v>
      </c>
    </row>
    <row r="58" spans="1:11" s="5" customFormat="1" ht="31.95" customHeight="1" x14ac:dyDescent="0.3">
      <c r="A58" s="28" t="s">
        <v>1</v>
      </c>
      <c r="B58" s="28" t="s">
        <v>156</v>
      </c>
      <c r="C58" s="28" t="s">
        <v>163</v>
      </c>
      <c r="D58" s="28" t="s">
        <v>272</v>
      </c>
      <c r="E58" s="28" t="s">
        <v>157</v>
      </c>
      <c r="G58" s="28" t="s">
        <v>1</v>
      </c>
      <c r="H58" s="28" t="s">
        <v>156</v>
      </c>
      <c r="I58" s="28" t="s">
        <v>163</v>
      </c>
      <c r="J58" s="28" t="s">
        <v>272</v>
      </c>
      <c r="K58" s="28" t="s">
        <v>157</v>
      </c>
    </row>
    <row r="59" spans="1:11" ht="16.05" customHeight="1" x14ac:dyDescent="0.3">
      <c r="A59" s="84" t="s">
        <v>94</v>
      </c>
      <c r="B59" s="86" t="s">
        <v>158</v>
      </c>
      <c r="C59" s="88">
        <v>155848.79</v>
      </c>
      <c r="D59" s="92">
        <v>1.1851979527894401</v>
      </c>
      <c r="E59" s="90">
        <v>0.17957544463568598</v>
      </c>
      <c r="G59" s="84" t="s">
        <v>97</v>
      </c>
      <c r="H59" s="86" t="s">
        <v>158</v>
      </c>
      <c r="I59" s="88">
        <v>283361.43300000002</v>
      </c>
      <c r="J59" s="92">
        <v>2.1549053431283101</v>
      </c>
      <c r="K59" s="90">
        <v>0.17957544463568598</v>
      </c>
    </row>
    <row r="60" spans="1:11" ht="16.05" customHeight="1" x14ac:dyDescent="0.3">
      <c r="A60" s="61"/>
      <c r="B60" s="86" t="s">
        <v>159</v>
      </c>
      <c r="C60" s="88">
        <v>712024.81</v>
      </c>
      <c r="D60" s="92">
        <v>5.4148020472105598</v>
      </c>
      <c r="E60" s="90">
        <v>0.82042455536431402</v>
      </c>
      <c r="G60" s="61"/>
      <c r="H60" s="86" t="s">
        <v>159</v>
      </c>
      <c r="I60" s="88">
        <v>1294590.567</v>
      </c>
      <c r="J60" s="92">
        <v>9.8450946568716908</v>
      </c>
      <c r="K60" s="90">
        <v>0.82042455536431402</v>
      </c>
    </row>
    <row r="61" spans="1:11" s="4" customFormat="1" ht="16.05" customHeight="1" x14ac:dyDescent="0.3">
      <c r="A61" s="85"/>
      <c r="B61" s="87" t="s">
        <v>164</v>
      </c>
      <c r="C61" s="89">
        <f>SUM(C59:C60)</f>
        <v>867873.60000000009</v>
      </c>
      <c r="D61" s="93">
        <f>SUM(D59:D60)</f>
        <v>6.6</v>
      </c>
      <c r="E61" s="91">
        <f>SUM(E59:E60)</f>
        <v>1</v>
      </c>
      <c r="G61" s="85"/>
      <c r="H61" s="87" t="s">
        <v>164</v>
      </c>
      <c r="I61" s="89">
        <f>SUM(I59:I60)</f>
        <v>1577952</v>
      </c>
      <c r="J61" s="93">
        <f>SUM(J59:J60)</f>
        <v>12</v>
      </c>
      <c r="K61" s="91">
        <f>SUM(K59:K60)</f>
        <v>1</v>
      </c>
    </row>
    <row r="63" spans="1:11" s="82" customFormat="1" ht="16.05" customHeight="1" x14ac:dyDescent="0.3">
      <c r="A63" s="81" t="s">
        <v>165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</row>
    <row r="65" spans="1:11" s="4" customFormat="1" ht="13.8" x14ac:dyDescent="0.3">
      <c r="A65" s="3" t="s">
        <v>168</v>
      </c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s="5" customFormat="1" ht="31.95" customHeight="1" x14ac:dyDescent="0.3">
      <c r="A66" s="28" t="s">
        <v>1</v>
      </c>
      <c r="B66" s="28" t="s">
        <v>156</v>
      </c>
      <c r="C66" s="28" t="s">
        <v>163</v>
      </c>
      <c r="D66" s="28" t="s">
        <v>272</v>
      </c>
      <c r="E66" s="28" t="s">
        <v>157</v>
      </c>
      <c r="G66" s="28" t="s">
        <v>1</v>
      </c>
      <c r="H66" s="28" t="s">
        <v>156</v>
      </c>
      <c r="I66" s="28" t="s">
        <v>163</v>
      </c>
      <c r="J66" s="28" t="s">
        <v>272</v>
      </c>
      <c r="K66" s="28" t="s">
        <v>157</v>
      </c>
    </row>
    <row r="67" spans="1:11" ht="16.05" customHeight="1" x14ac:dyDescent="0.3">
      <c r="A67" s="84" t="s">
        <v>62</v>
      </c>
      <c r="B67" s="86" t="s">
        <v>158</v>
      </c>
      <c r="C67" s="88">
        <v>135377.62</v>
      </c>
      <c r="D67" s="92">
        <v>0.77217442391056401</v>
      </c>
      <c r="E67" s="90">
        <v>0.17957544463568598</v>
      </c>
      <c r="G67" s="84" t="s">
        <v>15</v>
      </c>
      <c r="H67" s="86" t="s">
        <v>158</v>
      </c>
      <c r="I67" s="88">
        <v>273903.55499999999</v>
      </c>
      <c r="J67" s="92">
        <v>1.5623063826146499</v>
      </c>
      <c r="K67" s="90">
        <v>0.17957544463568598</v>
      </c>
    </row>
    <row r="68" spans="1:11" ht="16.05" customHeight="1" x14ac:dyDescent="0.3">
      <c r="A68" s="61"/>
      <c r="B68" s="86" t="s">
        <v>159</v>
      </c>
      <c r="C68" s="88">
        <v>618498.38</v>
      </c>
      <c r="D68" s="92">
        <v>3.5278255760894401</v>
      </c>
      <c r="E68" s="90">
        <v>0.82042455536431402</v>
      </c>
      <c r="G68" s="61"/>
      <c r="H68" s="86" t="s">
        <v>159</v>
      </c>
      <c r="I68" s="88">
        <v>1251380.4450000001</v>
      </c>
      <c r="J68" s="92">
        <v>7.1376936173853496</v>
      </c>
      <c r="K68" s="90">
        <v>0.82042455536431402</v>
      </c>
    </row>
    <row r="69" spans="1:11" s="4" customFormat="1" ht="16.05" customHeight="1" x14ac:dyDescent="0.3">
      <c r="A69" s="85"/>
      <c r="B69" s="87" t="s">
        <v>164</v>
      </c>
      <c r="C69" s="89">
        <f>SUM(C67:C68)</f>
        <v>753876</v>
      </c>
      <c r="D69" s="93">
        <f>SUM(D67:D68)</f>
        <v>4.3000000000000043</v>
      </c>
      <c r="E69" s="91">
        <f>SUM(E67:E68)</f>
        <v>1</v>
      </c>
      <c r="G69" s="85"/>
      <c r="H69" s="87" t="s">
        <v>164</v>
      </c>
      <c r="I69" s="89">
        <f>SUM(I67:I68)</f>
        <v>1525284</v>
      </c>
      <c r="J69" s="93">
        <f>SUM(J67:J68)</f>
        <v>8.6999999999999993</v>
      </c>
      <c r="K69" s="91">
        <f>SUM(K67:K68)</f>
        <v>1</v>
      </c>
    </row>
    <row r="71" spans="1:11" s="82" customFormat="1" ht="16.05" customHeight="1" x14ac:dyDescent="0.3">
      <c r="A71" s="81" t="s">
        <v>165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</row>
    <row r="73" spans="1:11" s="4" customFormat="1" ht="13.8" x14ac:dyDescent="0.3">
      <c r="A73" s="3" t="s">
        <v>169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s="5" customFormat="1" ht="31.95" customHeight="1" x14ac:dyDescent="0.3">
      <c r="A74" s="28" t="s">
        <v>1</v>
      </c>
      <c r="B74" s="28" t="s">
        <v>156</v>
      </c>
      <c r="C74" s="28" t="s">
        <v>163</v>
      </c>
      <c r="D74" s="28" t="s">
        <v>272</v>
      </c>
      <c r="E74" s="28" t="s">
        <v>157</v>
      </c>
      <c r="G74" s="16"/>
      <c r="H74" s="16"/>
      <c r="I74" s="16"/>
      <c r="J74" s="16"/>
      <c r="K74" s="16"/>
    </row>
    <row r="75" spans="1:11" ht="16.05" customHeight="1" x14ac:dyDescent="0.3">
      <c r="A75" s="84" t="s">
        <v>7</v>
      </c>
      <c r="B75" s="86" t="s">
        <v>158</v>
      </c>
      <c r="C75" s="88">
        <v>37779.800000000003</v>
      </c>
      <c r="D75" s="92">
        <v>0.21549053159936099</v>
      </c>
      <c r="E75" s="90">
        <v>0.17957544463568598</v>
      </c>
      <c r="G75" s="94"/>
      <c r="H75" s="95"/>
      <c r="I75" s="96"/>
      <c r="J75" s="97"/>
      <c r="K75" s="98"/>
    </row>
    <row r="76" spans="1:11" ht="16.05" customHeight="1" x14ac:dyDescent="0.3">
      <c r="A76" s="61"/>
      <c r="B76" s="86" t="s">
        <v>159</v>
      </c>
      <c r="C76" s="88">
        <v>172604.2</v>
      </c>
      <c r="D76" s="92">
        <v>0.98450946840063902</v>
      </c>
      <c r="E76" s="90">
        <v>0.82042455536431402</v>
      </c>
      <c r="G76" s="94"/>
      <c r="H76" s="95"/>
      <c r="I76" s="96"/>
      <c r="J76" s="97"/>
      <c r="K76" s="98"/>
    </row>
    <row r="77" spans="1:11" s="4" customFormat="1" ht="16.05" customHeight="1" x14ac:dyDescent="0.3">
      <c r="A77" s="85"/>
      <c r="B77" s="87" t="s">
        <v>164</v>
      </c>
      <c r="C77" s="89">
        <f>SUM(C75:C76)</f>
        <v>210384</v>
      </c>
      <c r="D77" s="93">
        <f>SUM(D75:D76)</f>
        <v>1.2</v>
      </c>
      <c r="E77" s="91">
        <f>SUM(E75:E76)</f>
        <v>1</v>
      </c>
      <c r="G77" s="94"/>
      <c r="H77" s="99"/>
      <c r="I77" s="100"/>
      <c r="J77" s="101"/>
      <c r="K77" s="102"/>
    </row>
    <row r="79" spans="1:11" s="82" customFormat="1" ht="16.05" customHeight="1" x14ac:dyDescent="0.3">
      <c r="A79" s="81" t="s">
        <v>165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</row>
  </sheetData>
  <mergeCells count="35">
    <mergeCell ref="A79:K79"/>
    <mergeCell ref="A2:K2"/>
    <mergeCell ref="A4:K4"/>
    <mergeCell ref="A6:K6"/>
    <mergeCell ref="A39:K39"/>
    <mergeCell ref="A52:K52"/>
    <mergeCell ref="A65:K65"/>
    <mergeCell ref="A73:K73"/>
    <mergeCell ref="A8:A10"/>
    <mergeCell ref="G8:G10"/>
    <mergeCell ref="A13:A15"/>
    <mergeCell ref="G13:G15"/>
    <mergeCell ref="A18:A20"/>
    <mergeCell ref="G18:G20"/>
    <mergeCell ref="A23:A25"/>
    <mergeCell ref="A71:K71"/>
    <mergeCell ref="A67:A69"/>
    <mergeCell ref="G67:G69"/>
    <mergeCell ref="A75:A77"/>
    <mergeCell ref="G75:G77"/>
    <mergeCell ref="A63:K63"/>
    <mergeCell ref="A54:A56"/>
    <mergeCell ref="G54:G56"/>
    <mergeCell ref="A59:A61"/>
    <mergeCell ref="G59:G61"/>
    <mergeCell ref="A50:K50"/>
    <mergeCell ref="A41:A43"/>
    <mergeCell ref="G41:G43"/>
    <mergeCell ref="A46:A48"/>
    <mergeCell ref="A37:K37"/>
    <mergeCell ref="A33:A35"/>
    <mergeCell ref="G33:G35"/>
    <mergeCell ref="G23:G25"/>
    <mergeCell ref="A28:A30"/>
    <mergeCell ref="G28:G30"/>
  </mergeCells>
  <pageMargins left="0.25" right="0.25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3"/>
  <sheetViews>
    <sheetView showGridLines="0" workbookViewId="0"/>
  </sheetViews>
  <sheetFormatPr defaultColWidth="8.88671875" defaultRowHeight="15" customHeight="1" x14ac:dyDescent="0.3"/>
  <cols>
    <col min="1" max="7" width="19.6640625" style="6" customWidth="1"/>
    <col min="8" max="8" width="8.88671875" style="2" customWidth="1"/>
    <col min="9" max="16384" width="8.88671875" style="2"/>
  </cols>
  <sheetData>
    <row r="2" spans="1:7" s="1" customFormat="1" ht="15" customHeight="1" x14ac:dyDescent="0.3">
      <c r="A2" s="8" t="s">
        <v>0</v>
      </c>
      <c r="B2" s="8"/>
      <c r="C2" s="8"/>
      <c r="D2" s="8"/>
      <c r="E2" s="8"/>
      <c r="F2" s="8"/>
      <c r="G2" s="8"/>
    </row>
    <row r="4" spans="1:7" s="1" customFormat="1" ht="15" customHeight="1" x14ac:dyDescent="0.3">
      <c r="A4" s="9" t="s">
        <v>170</v>
      </c>
      <c r="B4" s="9"/>
      <c r="C4" s="9"/>
      <c r="D4" s="9"/>
      <c r="E4" s="9"/>
      <c r="F4" s="9"/>
      <c r="G4" s="9"/>
    </row>
    <row r="5" spans="1:7" s="1" customFormat="1" ht="15" customHeight="1" x14ac:dyDescent="0.3">
      <c r="A5" s="108"/>
      <c r="B5" s="108"/>
      <c r="C5" s="108"/>
      <c r="D5" s="108"/>
      <c r="E5" s="108"/>
      <c r="F5" s="108"/>
      <c r="G5" s="108"/>
    </row>
    <row r="7" spans="1:7" s="105" customFormat="1" ht="30" customHeight="1" x14ac:dyDescent="0.3">
      <c r="A7" s="104" t="s">
        <v>171</v>
      </c>
      <c r="B7" s="104" t="s">
        <v>273</v>
      </c>
      <c r="C7" s="104" t="s">
        <v>274</v>
      </c>
      <c r="D7" s="104" t="s">
        <v>172</v>
      </c>
      <c r="E7" s="104" t="s">
        <v>173</v>
      </c>
      <c r="F7" s="104" t="s">
        <v>275</v>
      </c>
      <c r="G7" s="104" t="s">
        <v>276</v>
      </c>
    </row>
    <row r="8" spans="1:7" ht="15" customHeight="1" x14ac:dyDescent="0.3">
      <c r="A8" s="26" t="s">
        <v>168</v>
      </c>
      <c r="B8" s="26" t="s">
        <v>174</v>
      </c>
      <c r="C8" s="26" t="s">
        <v>175</v>
      </c>
      <c r="D8" s="26" t="s">
        <v>176</v>
      </c>
      <c r="E8" s="109">
        <v>175320</v>
      </c>
      <c r="F8" s="107">
        <v>2027</v>
      </c>
      <c r="G8" s="27">
        <v>353</v>
      </c>
    </row>
    <row r="9" spans="1:7" ht="15" customHeight="1" x14ac:dyDescent="0.3">
      <c r="A9" s="26" t="s">
        <v>169</v>
      </c>
      <c r="B9" s="26" t="s">
        <v>174</v>
      </c>
      <c r="C9" s="26" t="s">
        <v>175</v>
      </c>
      <c r="D9" s="26" t="s">
        <v>177</v>
      </c>
      <c r="E9" s="109">
        <v>175320</v>
      </c>
      <c r="F9" s="107">
        <v>2027</v>
      </c>
      <c r="G9" s="27">
        <v>614</v>
      </c>
    </row>
    <row r="10" spans="1:7" ht="15" customHeight="1" x14ac:dyDescent="0.3">
      <c r="A10" s="26" t="s">
        <v>178</v>
      </c>
      <c r="B10" s="26" t="s">
        <v>174</v>
      </c>
      <c r="C10" s="26" t="s">
        <v>175</v>
      </c>
      <c r="D10" s="26" t="s">
        <v>179</v>
      </c>
      <c r="E10" s="109">
        <v>175320</v>
      </c>
      <c r="F10" s="107">
        <v>2027</v>
      </c>
      <c r="G10" s="27">
        <v>350</v>
      </c>
    </row>
    <row r="11" spans="1:7" ht="15" customHeight="1" x14ac:dyDescent="0.3">
      <c r="A11" s="26" t="s">
        <v>166</v>
      </c>
      <c r="B11" s="26" t="s">
        <v>174</v>
      </c>
      <c r="C11" s="26" t="s">
        <v>180</v>
      </c>
      <c r="D11" s="26" t="s">
        <v>181</v>
      </c>
      <c r="E11" s="109">
        <v>131496</v>
      </c>
      <c r="F11" s="107">
        <v>2027</v>
      </c>
      <c r="G11" s="27">
        <v>280</v>
      </c>
    </row>
    <row r="12" spans="1:7" ht="15" customHeight="1" x14ac:dyDescent="0.3">
      <c r="A12" s="26" t="s">
        <v>162</v>
      </c>
      <c r="B12" s="26" t="s">
        <v>174</v>
      </c>
      <c r="C12" s="26" t="s">
        <v>175</v>
      </c>
      <c r="D12" s="26" t="s">
        <v>182</v>
      </c>
      <c r="E12" s="109">
        <v>175320</v>
      </c>
      <c r="F12" s="107">
        <v>2027</v>
      </c>
      <c r="G12" s="27">
        <v>352</v>
      </c>
    </row>
    <row r="13" spans="1:7" ht="15" customHeight="1" x14ac:dyDescent="0.3">
      <c r="A13" s="26" t="s">
        <v>167</v>
      </c>
      <c r="B13" s="26" t="s">
        <v>174</v>
      </c>
      <c r="C13" s="26" t="s">
        <v>180</v>
      </c>
      <c r="D13" s="26" t="s">
        <v>183</v>
      </c>
      <c r="E13" s="109">
        <v>131496</v>
      </c>
      <c r="F13" s="107">
        <v>2027</v>
      </c>
      <c r="G13" s="27">
        <v>280</v>
      </c>
    </row>
  </sheetData>
  <mergeCells count="2">
    <mergeCell ref="A2:G2"/>
    <mergeCell ref="A4:G4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21"/>
  <sheetViews>
    <sheetView showGridLines="0" workbookViewId="0"/>
  </sheetViews>
  <sheetFormatPr defaultRowHeight="15" customHeight="1" x14ac:dyDescent="0.3"/>
  <cols>
    <col min="1" max="1" width="20.33203125" style="2" customWidth="1"/>
    <col min="2" max="2" width="75" style="2" customWidth="1"/>
    <col min="3" max="16384" width="8.88671875" style="2"/>
  </cols>
  <sheetData>
    <row r="2" spans="1:2" s="1" customFormat="1" ht="15" customHeight="1" x14ac:dyDescent="0.3">
      <c r="A2" s="8" t="s">
        <v>0</v>
      </c>
      <c r="B2" s="8"/>
    </row>
    <row r="4" spans="1:2" s="1" customFormat="1" ht="15" customHeight="1" x14ac:dyDescent="0.3">
      <c r="A4" s="9" t="s">
        <v>209</v>
      </c>
      <c r="B4" s="9"/>
    </row>
    <row r="5" spans="1:2" s="1" customFormat="1" ht="15" customHeight="1" x14ac:dyDescent="0.3">
      <c r="A5" s="108"/>
      <c r="B5" s="108"/>
    </row>
    <row r="7" spans="1:2" s="5" customFormat="1" ht="30" customHeight="1" x14ac:dyDescent="0.3">
      <c r="A7" s="28" t="s">
        <v>3</v>
      </c>
      <c r="B7" s="103" t="s">
        <v>171</v>
      </c>
    </row>
    <row r="8" spans="1:2" ht="15" customHeight="1" x14ac:dyDescent="0.3">
      <c r="A8" s="26" t="s">
        <v>210</v>
      </c>
      <c r="B8" s="106" t="s">
        <v>211</v>
      </c>
    </row>
    <row r="9" spans="1:2" ht="15" customHeight="1" x14ac:dyDescent="0.3">
      <c r="A9" s="26" t="s">
        <v>212</v>
      </c>
      <c r="B9" s="106" t="s">
        <v>213</v>
      </c>
    </row>
    <row r="10" spans="1:2" ht="15" customHeight="1" x14ac:dyDescent="0.3">
      <c r="A10" s="26" t="s">
        <v>12</v>
      </c>
      <c r="B10" s="106" t="s">
        <v>214</v>
      </c>
    </row>
    <row r="11" spans="1:2" ht="15" customHeight="1" x14ac:dyDescent="0.3">
      <c r="A11" s="26" t="s">
        <v>215</v>
      </c>
      <c r="B11" s="106" t="s">
        <v>216</v>
      </c>
    </row>
    <row r="12" spans="1:2" ht="15" customHeight="1" x14ac:dyDescent="0.3">
      <c r="A12" s="26" t="s">
        <v>51</v>
      </c>
      <c r="B12" s="106" t="s">
        <v>217</v>
      </c>
    </row>
    <row r="13" spans="1:2" ht="15" customHeight="1" x14ac:dyDescent="0.3">
      <c r="A13" s="26" t="s">
        <v>72</v>
      </c>
      <c r="B13" s="106" t="s">
        <v>218</v>
      </c>
    </row>
    <row r="14" spans="1:2" ht="15" customHeight="1" x14ac:dyDescent="0.3">
      <c r="A14" s="26" t="s">
        <v>21</v>
      </c>
      <c r="B14" s="106" t="s">
        <v>219</v>
      </c>
    </row>
    <row r="15" spans="1:2" ht="15" customHeight="1" x14ac:dyDescent="0.3">
      <c r="A15" s="26" t="s">
        <v>9</v>
      </c>
      <c r="B15" s="106" t="s">
        <v>220</v>
      </c>
    </row>
    <row r="16" spans="1:2" ht="15" customHeight="1" x14ac:dyDescent="0.3">
      <c r="A16" s="26" t="s">
        <v>68</v>
      </c>
      <c r="B16" s="106" t="s">
        <v>221</v>
      </c>
    </row>
    <row r="17" spans="1:2" ht="15" customHeight="1" x14ac:dyDescent="0.3">
      <c r="A17" s="26" t="s">
        <v>23</v>
      </c>
      <c r="B17" s="106" t="s">
        <v>222</v>
      </c>
    </row>
    <row r="18" spans="1:2" ht="15" customHeight="1" x14ac:dyDescent="0.3">
      <c r="A18" s="83"/>
      <c r="B18" s="83"/>
    </row>
    <row r="19" spans="1:2" s="5" customFormat="1" ht="30" customHeight="1" x14ac:dyDescent="0.3">
      <c r="A19" s="28" t="s">
        <v>4</v>
      </c>
      <c r="B19" s="103" t="s">
        <v>171</v>
      </c>
    </row>
    <row r="20" spans="1:2" ht="15" customHeight="1" x14ac:dyDescent="0.3">
      <c r="A20" s="26" t="s">
        <v>10</v>
      </c>
      <c r="B20" s="106" t="s">
        <v>223</v>
      </c>
    </row>
    <row r="21" spans="1:2" ht="15" customHeight="1" x14ac:dyDescent="0.3">
      <c r="A21" s="26" t="s">
        <v>13</v>
      </c>
      <c r="B21" s="106" t="s">
        <v>224</v>
      </c>
    </row>
  </sheetData>
  <mergeCells count="2">
    <mergeCell ref="A2:B2"/>
    <mergeCell ref="A4:B4"/>
  </mergeCells>
  <pageMargins left="0.25" right="0.25" top="0.75" bottom="0.75" header="0.3" footer="0.3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vendedor</vt:lpstr>
      <vt:lpstr>comprador</vt:lpstr>
      <vt:lpstr>contratos</vt:lpstr>
      <vt:lpstr>produtos</vt:lpstr>
      <vt:lpstr>legendas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Antônio de Souza Ferreira Silva</dc:creator>
  <cp:lastModifiedBy>Fernando Felix</cp:lastModifiedBy>
  <cp:lastPrinted>2022-10-19T21:06:56Z</cp:lastPrinted>
  <dcterms:created xsi:type="dcterms:W3CDTF">2010-09-03T18:46:29Z</dcterms:created>
  <dcterms:modified xsi:type="dcterms:W3CDTF">2022-10-19T21:28:52Z</dcterms:modified>
</cp:coreProperties>
</file>